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fkcz.sharepoint.com/sites/OKA128/Shared Documents/Tajemnická sekce OKA/01_Rady/04_INF_rada/6. jednání 25. 11. 2025/"/>
    </mc:Choice>
  </mc:AlternateContent>
  <xr:revisionPtr revIDLastSave="80" documentId="13_ncr:1_{7517EE01-B595-4713-98BA-02A0D1D8FA3E}" xr6:coauthVersionLast="47" xr6:coauthVersionMax="47" xr10:uidLastSave="{68DE697A-A97C-4BF8-BE43-050D8148A12E}"/>
  <bookViews>
    <workbookView xWindow="-110" yWindow="-110" windowWidth="19420" windowHeight="11500" xr2:uid="{00000000-000D-0000-FFFF-FFFF00000000}"/>
  </bookViews>
  <sheets>
    <sheet name="ucast na zahr. fest. a cenach" sheetId="2" r:id="rId1"/>
    <sheet name="DKr" sheetId="4" r:id="rId2"/>
    <sheet name="DKu" sheetId="5" r:id="rId3"/>
    <sheet name="MP" sheetId="6" r:id="rId4"/>
    <sheet name="MŠ" sheetId="7" r:id="rId5"/>
    <sheet name="ZK" sheetId="8" r:id="rId6"/>
  </sheets>
  <externalReferences>
    <externalReference r:id="rId7"/>
    <externalReference r:id="rId8"/>
    <externalReference r:id="rId9"/>
  </externalReferences>
  <definedNames>
    <definedName name="_xlnm.Print_Area" localSheetId="0">'ucast na zahr. fest. a cenach'!$A$1:$M$27</definedName>
  </definedNames>
  <calcPr calcId="191028"/>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2" l="1"/>
  <c r="T20" i="2"/>
  <c r="T21" i="2"/>
  <c r="T22" i="2"/>
  <c r="T23" i="2"/>
  <c r="T25" i="2"/>
  <c r="T18" i="2"/>
  <c r="F17" i="5"/>
  <c r="G17" i="5"/>
  <c r="H17" i="5"/>
  <c r="I17" i="5"/>
  <c r="L17" i="5" s="1"/>
  <c r="J17" i="5"/>
  <c r="K17" i="5"/>
  <c r="F18" i="5"/>
  <c r="G18" i="5"/>
  <c r="H18" i="5"/>
  <c r="I18" i="5"/>
  <c r="J18" i="5"/>
  <c r="K18" i="5"/>
  <c r="F19" i="5"/>
  <c r="G19" i="5"/>
  <c r="H19" i="5"/>
  <c r="I19" i="5"/>
  <c r="L19" i="5" s="1"/>
  <c r="J19" i="5"/>
  <c r="K19" i="5"/>
  <c r="F20" i="5"/>
  <c r="G20" i="5"/>
  <c r="H20" i="5"/>
  <c r="I20" i="5"/>
  <c r="J20" i="5"/>
  <c r="K20" i="5"/>
  <c r="F21" i="5"/>
  <c r="G21" i="5"/>
  <c r="H21" i="5"/>
  <c r="I21" i="5"/>
  <c r="J21" i="5"/>
  <c r="K21" i="5"/>
  <c r="F22" i="5"/>
  <c r="G22" i="5"/>
  <c r="H22" i="5"/>
  <c r="I22" i="5"/>
  <c r="J22" i="5"/>
  <c r="K22" i="5"/>
  <c r="F23" i="5"/>
  <c r="G23" i="5"/>
  <c r="H23" i="5"/>
  <c r="I23" i="5"/>
  <c r="J23" i="5"/>
  <c r="K23" i="5"/>
  <c r="F24" i="5"/>
  <c r="L24" i="5" s="1"/>
  <c r="G24" i="5"/>
  <c r="H24" i="5"/>
  <c r="I24" i="5"/>
  <c r="J24" i="5"/>
  <c r="K24" i="5"/>
  <c r="F25" i="5"/>
  <c r="G25" i="5"/>
  <c r="H25" i="5"/>
  <c r="I25" i="5"/>
  <c r="L25" i="5" s="1"/>
  <c r="J25" i="5"/>
  <c r="K25" i="5"/>
  <c r="F26" i="5"/>
  <c r="L26" i="5" s="1"/>
  <c r="G26" i="5"/>
  <c r="H26" i="5"/>
  <c r="I26" i="5"/>
  <c r="J26" i="5"/>
  <c r="K26" i="5"/>
  <c r="F17" i="4"/>
  <c r="G17" i="4"/>
  <c r="H17" i="4"/>
  <c r="I17" i="4"/>
  <c r="J17" i="4"/>
  <c r="K17" i="4"/>
  <c r="F18" i="4"/>
  <c r="L18" i="4" s="1"/>
  <c r="G18" i="4"/>
  <c r="H18" i="4"/>
  <c r="I18" i="4"/>
  <c r="J18" i="4"/>
  <c r="K18" i="4"/>
  <c r="F19" i="4"/>
  <c r="G19" i="4"/>
  <c r="H19" i="4"/>
  <c r="I19" i="4"/>
  <c r="L19" i="4" s="1"/>
  <c r="J19" i="4"/>
  <c r="K19" i="4"/>
  <c r="F20" i="4"/>
  <c r="L20" i="4" s="1"/>
  <c r="G20" i="4"/>
  <c r="H20" i="4"/>
  <c r="I20" i="4"/>
  <c r="J20" i="4"/>
  <c r="K20" i="4"/>
  <c r="F21" i="4"/>
  <c r="G21" i="4"/>
  <c r="H21" i="4"/>
  <c r="I21" i="4"/>
  <c r="J21" i="4"/>
  <c r="K21" i="4"/>
  <c r="F22" i="4"/>
  <c r="G22" i="4"/>
  <c r="H22" i="4"/>
  <c r="I22" i="4"/>
  <c r="J22" i="4"/>
  <c r="K22" i="4"/>
  <c r="F23" i="4"/>
  <c r="G23" i="4"/>
  <c r="H23" i="4"/>
  <c r="I23" i="4"/>
  <c r="J23" i="4"/>
  <c r="K23" i="4"/>
  <c r="F24" i="4"/>
  <c r="G24" i="4"/>
  <c r="H24" i="4"/>
  <c r="I24" i="4"/>
  <c r="J24" i="4"/>
  <c r="K24" i="4"/>
  <c r="F25" i="4"/>
  <c r="G25" i="4"/>
  <c r="H25" i="4"/>
  <c r="I25" i="4"/>
  <c r="J25" i="4"/>
  <c r="K25" i="4"/>
  <c r="F26" i="4"/>
  <c r="G26" i="4"/>
  <c r="H26" i="4"/>
  <c r="I26" i="4"/>
  <c r="J26" i="4"/>
  <c r="K26" i="4"/>
  <c r="L26" i="8"/>
  <c r="E26" i="8"/>
  <c r="D26" i="8"/>
  <c r="C26" i="8"/>
  <c r="B26" i="8"/>
  <c r="A26" i="8"/>
  <c r="L25" i="8"/>
  <c r="E25" i="8"/>
  <c r="D25" i="8"/>
  <c r="C25" i="8"/>
  <c r="B25" i="8"/>
  <c r="A25" i="8"/>
  <c r="L24" i="8"/>
  <c r="E24" i="8"/>
  <c r="D24" i="8"/>
  <c r="C24" i="8"/>
  <c r="B24" i="8"/>
  <c r="A24" i="8"/>
  <c r="L23" i="8"/>
  <c r="E23" i="8"/>
  <c r="D23" i="8"/>
  <c r="C23" i="8"/>
  <c r="B23" i="8"/>
  <c r="A23" i="8"/>
  <c r="L22" i="8"/>
  <c r="E22" i="8"/>
  <c r="D22" i="8"/>
  <c r="C22" i="8"/>
  <c r="B22" i="8"/>
  <c r="A22" i="8"/>
  <c r="L21" i="8"/>
  <c r="E21" i="8"/>
  <c r="D21" i="8"/>
  <c r="C21" i="8"/>
  <c r="B21" i="8"/>
  <c r="A21" i="8"/>
  <c r="L20" i="8"/>
  <c r="E20" i="8"/>
  <c r="D20" i="8"/>
  <c r="C20" i="8"/>
  <c r="B20" i="8"/>
  <c r="A20" i="8"/>
  <c r="L19" i="8"/>
  <c r="E19" i="8"/>
  <c r="D19" i="8"/>
  <c r="C19" i="8"/>
  <c r="B19" i="8"/>
  <c r="A19" i="8"/>
  <c r="L18" i="8"/>
  <c r="E18" i="8"/>
  <c r="D18" i="8"/>
  <c r="C18" i="8"/>
  <c r="B18" i="8"/>
  <c r="A18" i="8"/>
  <c r="L17" i="8"/>
  <c r="E17" i="8"/>
  <c r="E27" i="8" s="1"/>
  <c r="D17" i="8"/>
  <c r="D27" i="8" s="1"/>
  <c r="C17" i="8"/>
  <c r="B17" i="8"/>
  <c r="A17" i="8"/>
  <c r="L26" i="7"/>
  <c r="E26" i="7"/>
  <c r="D26" i="7"/>
  <c r="C26" i="7"/>
  <c r="B26" i="7"/>
  <c r="A26" i="7"/>
  <c r="L25" i="7"/>
  <c r="E25" i="7"/>
  <c r="D25" i="7"/>
  <c r="C25" i="7"/>
  <c r="B25" i="7"/>
  <c r="A25" i="7"/>
  <c r="L24" i="7"/>
  <c r="E24" i="7"/>
  <c r="D24" i="7"/>
  <c r="C24" i="7"/>
  <c r="B24" i="7"/>
  <c r="A24" i="7"/>
  <c r="L23" i="7"/>
  <c r="E23" i="7"/>
  <c r="D23" i="7"/>
  <c r="C23" i="7"/>
  <c r="B23" i="7"/>
  <c r="A23" i="7"/>
  <c r="L22" i="7"/>
  <c r="E22" i="7"/>
  <c r="D22" i="7"/>
  <c r="C22" i="7"/>
  <c r="B22" i="7"/>
  <c r="A22" i="7"/>
  <c r="L21" i="7"/>
  <c r="E21" i="7"/>
  <c r="D21" i="7"/>
  <c r="C21" i="7"/>
  <c r="B21" i="7"/>
  <c r="A21" i="7"/>
  <c r="L20" i="7"/>
  <c r="E20" i="7"/>
  <c r="D20" i="7"/>
  <c r="C20" i="7"/>
  <c r="B20" i="7"/>
  <c r="A20" i="7"/>
  <c r="L19" i="7"/>
  <c r="E19" i="7"/>
  <c r="D19" i="7"/>
  <c r="C19" i="7"/>
  <c r="B19" i="7"/>
  <c r="A19" i="7"/>
  <c r="L18" i="7"/>
  <c r="E18" i="7"/>
  <c r="D18" i="7"/>
  <c r="C18" i="7"/>
  <c r="B18" i="7"/>
  <c r="A18" i="7"/>
  <c r="L17" i="7"/>
  <c r="E17" i="7"/>
  <c r="E27" i="7" s="1"/>
  <c r="D17" i="7"/>
  <c r="D27" i="7" s="1"/>
  <c r="C17" i="7"/>
  <c r="B17" i="7"/>
  <c r="A17" i="7"/>
  <c r="L26" i="6"/>
  <c r="E26" i="6"/>
  <c r="D26" i="6"/>
  <c r="C26" i="6"/>
  <c r="B26" i="6"/>
  <c r="A26" i="6"/>
  <c r="L25" i="6"/>
  <c r="E25" i="6"/>
  <c r="D25" i="6"/>
  <c r="C25" i="6"/>
  <c r="B25" i="6"/>
  <c r="A25" i="6"/>
  <c r="L24" i="6"/>
  <c r="E24" i="6"/>
  <c r="D24" i="6"/>
  <c r="C24" i="6"/>
  <c r="B24" i="6"/>
  <c r="A24" i="6"/>
  <c r="L23" i="6"/>
  <c r="E23" i="6"/>
  <c r="D23" i="6"/>
  <c r="C23" i="6"/>
  <c r="B23" i="6"/>
  <c r="A23" i="6"/>
  <c r="L22" i="6"/>
  <c r="E22" i="6"/>
  <c r="D22" i="6"/>
  <c r="C22" i="6"/>
  <c r="B22" i="6"/>
  <c r="A22" i="6"/>
  <c r="L21" i="6"/>
  <c r="E21" i="6"/>
  <c r="D21" i="6"/>
  <c r="C21" i="6"/>
  <c r="B21" i="6"/>
  <c r="A21" i="6"/>
  <c r="L20" i="6"/>
  <c r="E20" i="6"/>
  <c r="D20" i="6"/>
  <c r="C20" i="6"/>
  <c r="B20" i="6"/>
  <c r="A20" i="6"/>
  <c r="L19" i="6"/>
  <c r="E19" i="6"/>
  <c r="D19" i="6"/>
  <c r="C19" i="6"/>
  <c r="B19" i="6"/>
  <c r="A19" i="6"/>
  <c r="L18" i="6"/>
  <c r="E18" i="6"/>
  <c r="D18" i="6"/>
  <c r="C18" i="6"/>
  <c r="B18" i="6"/>
  <c r="A18" i="6"/>
  <c r="L17" i="6"/>
  <c r="E17" i="6"/>
  <c r="E27" i="6" s="1"/>
  <c r="D17" i="6"/>
  <c r="D27" i="6" s="1"/>
  <c r="C17" i="6"/>
  <c r="B17" i="6"/>
  <c r="A17" i="6"/>
  <c r="E26" i="5"/>
  <c r="D26" i="5"/>
  <c r="C26" i="5"/>
  <c r="B26" i="5"/>
  <c r="A26" i="5"/>
  <c r="E25" i="5"/>
  <c r="D25" i="5"/>
  <c r="C25" i="5"/>
  <c r="B25" i="5"/>
  <c r="A25" i="5"/>
  <c r="E24" i="5"/>
  <c r="D24" i="5"/>
  <c r="C24" i="5"/>
  <c r="B24" i="5"/>
  <c r="A24" i="5"/>
  <c r="L23" i="5"/>
  <c r="E23" i="5"/>
  <c r="D23" i="5"/>
  <c r="C23" i="5"/>
  <c r="B23" i="5"/>
  <c r="A23" i="5"/>
  <c r="E22" i="5"/>
  <c r="D22" i="5"/>
  <c r="C22" i="5"/>
  <c r="B22" i="5"/>
  <c r="A22" i="5"/>
  <c r="L21" i="5"/>
  <c r="E21" i="5"/>
  <c r="D21" i="5"/>
  <c r="C21" i="5"/>
  <c r="B21" i="5"/>
  <c r="A21" i="5"/>
  <c r="E20" i="5"/>
  <c r="D20" i="5"/>
  <c r="C20" i="5"/>
  <c r="B20" i="5"/>
  <c r="A20" i="5"/>
  <c r="E19" i="5"/>
  <c r="D19" i="5"/>
  <c r="D27" i="5" s="1"/>
  <c r="C19" i="5"/>
  <c r="B19" i="5"/>
  <c r="A19" i="5"/>
  <c r="E18" i="5"/>
  <c r="D18" i="5"/>
  <c r="C18" i="5"/>
  <c r="B18" i="5"/>
  <c r="A18" i="5"/>
  <c r="E17" i="5"/>
  <c r="E27" i="5" s="1"/>
  <c r="D17" i="5"/>
  <c r="C17" i="5"/>
  <c r="B17" i="5"/>
  <c r="A17" i="5"/>
  <c r="A17" i="4"/>
  <c r="B17" i="4"/>
  <c r="C17" i="4"/>
  <c r="D17" i="4"/>
  <c r="E17" i="4"/>
  <c r="A18" i="4"/>
  <c r="B18" i="4"/>
  <c r="C18" i="4"/>
  <c r="D18" i="4"/>
  <c r="E18" i="4"/>
  <c r="A19" i="4"/>
  <c r="B19" i="4"/>
  <c r="C19" i="4"/>
  <c r="D19" i="4"/>
  <c r="E19" i="4"/>
  <c r="A20" i="4"/>
  <c r="B20" i="4"/>
  <c r="C20" i="4"/>
  <c r="D20" i="4"/>
  <c r="E20" i="4"/>
  <c r="A21" i="4"/>
  <c r="B21" i="4"/>
  <c r="C21" i="4"/>
  <c r="D21" i="4"/>
  <c r="E21" i="4"/>
  <c r="A22" i="4"/>
  <c r="B22" i="4"/>
  <c r="C22" i="4"/>
  <c r="D22" i="4"/>
  <c r="E22" i="4"/>
  <c r="A23" i="4"/>
  <c r="B23" i="4"/>
  <c r="C23" i="4"/>
  <c r="D23" i="4"/>
  <c r="E23" i="4"/>
  <c r="A24" i="4"/>
  <c r="B24" i="4"/>
  <c r="C24" i="4"/>
  <c r="D24" i="4"/>
  <c r="E24" i="4"/>
  <c r="A25" i="4"/>
  <c r="B25" i="4"/>
  <c r="C25" i="4"/>
  <c r="D25" i="4"/>
  <c r="E25" i="4"/>
  <c r="A26" i="4"/>
  <c r="B26" i="4"/>
  <c r="C26" i="4"/>
  <c r="D26" i="4"/>
  <c r="E26" i="4"/>
  <c r="M18" i="2"/>
  <c r="M19" i="2"/>
  <c r="M20" i="2"/>
  <c r="M21" i="2"/>
  <c r="M22" i="2"/>
  <c r="M23" i="2"/>
  <c r="M24" i="2"/>
  <c r="M25" i="2"/>
  <c r="M26" i="2"/>
  <c r="M27" i="2"/>
  <c r="E28" i="2"/>
  <c r="D28" i="2"/>
  <c r="L25" i="4"/>
  <c r="L23" i="4"/>
  <c r="L21" i="4"/>
  <c r="L17" i="4"/>
  <c r="L22" i="4" l="1"/>
  <c r="L24" i="4"/>
  <c r="L26" i="4"/>
  <c r="L18" i="5"/>
  <c r="L22" i="5"/>
  <c r="L20" i="5"/>
  <c r="E27" i="4"/>
  <c r="D27" i="4"/>
  <c r="M28" i="2"/>
  <c r="M29" i="2" s="1"/>
</calcChain>
</file>

<file path=xl/sharedStrings.xml><?xml version="1.0" encoding="utf-8"?>
<sst xmlns="http://schemas.openxmlformats.org/spreadsheetml/2006/main" count="294" uniqueCount="76">
  <si>
    <t>Účast českých audiovizuálních děl na mezinárodních festivalech nebo při nominacích na mezinárodní ceny</t>
  </si>
  <si>
    <r>
      <t>Evidenční číslo výzvy:</t>
    </r>
    <r>
      <rPr>
        <sz val="9.5"/>
        <color theme="1"/>
        <rFont val="Arial"/>
        <family val="2"/>
        <charset val="238"/>
      </rPr>
      <t xml:space="preserve"> 2026-D-5-1-1</t>
    </r>
  </si>
  <si>
    <t>Cíle podpory kinematografie:</t>
  </si>
  <si>
    <r>
      <t>Dotační kategorie:</t>
    </r>
    <r>
      <rPr>
        <sz val="9.5"/>
        <rFont val="Arial"/>
        <family val="2"/>
        <charset val="238"/>
      </rPr>
      <t xml:space="preserve"> Podpora infrastruktury audiovize</t>
    </r>
  </si>
  <si>
    <t xml:space="preserve">1. Podpora zahraniční distribuce českých audiovizuální děl s premiérou na prestižních festivalech. </t>
  </si>
  <si>
    <r>
      <t>Dotační okruh:</t>
    </r>
    <r>
      <rPr>
        <sz val="9.5"/>
        <color theme="1"/>
        <rFont val="Arial"/>
        <family val="2"/>
        <charset val="238"/>
      </rPr>
      <t xml:space="preserve"> Propagace audiovize</t>
    </r>
  </si>
  <si>
    <t xml:space="preserve">2. Podpora prezentace českých audiovizuální děl na pitching fórech a WiP akcích. </t>
  </si>
  <si>
    <r>
      <t>Lhůta pro podávání žádostí:</t>
    </r>
    <r>
      <rPr>
        <sz val="9.5"/>
        <color theme="1"/>
        <rFont val="Arial"/>
        <family val="2"/>
        <charset val="238"/>
      </rPr>
      <t xml:space="preserve"> 01. 09. 2025–31. 03. 2026</t>
    </r>
  </si>
  <si>
    <t>3. Podpora kampaní českých audiovizuální děl nominovaných na prestižní filmové ceny.</t>
  </si>
  <si>
    <r>
      <t>Finanční alokace:</t>
    </r>
    <r>
      <rPr>
        <sz val="9.5"/>
        <rFont val="Arial"/>
        <family val="2"/>
        <charset val="238"/>
      </rPr>
      <t xml:space="preserve"> 4 500 000 Kč</t>
    </r>
  </si>
  <si>
    <r>
      <t>Lhůta pro dokončení projektu:</t>
    </r>
    <r>
      <rPr>
        <sz val="9.5"/>
        <color theme="1"/>
        <rFont val="Arial"/>
        <family val="2"/>
        <charset val="238"/>
      </rPr>
      <t xml:space="preserve"> dle žádosti, nejpozději však do 12 měsíců po realizaci festivalu/udělování cen</t>
    </r>
  </si>
  <si>
    <t>Specifikace dotačního okruhu</t>
  </si>
  <si>
    <r>
      <t xml:space="preserve">Forma podpory: </t>
    </r>
    <r>
      <rPr>
        <sz val="9.5"/>
        <rFont val="Arial"/>
        <family val="2"/>
        <charset val="238"/>
      </rPr>
      <t>neinvestiční dotace</t>
    </r>
  </si>
  <si>
    <t>Podpora je určena pro:</t>
  </si>
  <si>
    <t xml:space="preserve">a) jednotlivé kinematografické dílo (ve smyslu § 2 odst. 1 písm. b) zákona o audiovizi), které je českým audiovizuálním dílem (ve smyslu § 2 odst. 1 písm. i) zákona o audiovizi), a jeho účast na nejvýznamnějších mezinárodních filmových festivalech, pitching fórech a WiP sekcích industry programů nebo při nominacích na nejprestižnější mezinárodní ceny, nebo </t>
  </si>
  <si>
    <t>b) jednotlivé televizní audiovizuální dílo (ve smyslu § 2 odst. 1 písm. c) zákona o audiovizi), které je českým audiovizuálním dílem (ve smyslu § 2 odst. 1 písm. i) zákona o audiovizi), a jeho účast na nejvýznamnějších mezinárodních televizních pitching fórech a WiP sekcích industry programů nebo při nominacích na nejprestižnější mezinárodní či zahraniční národní filmové ceny.</t>
  </si>
  <si>
    <r>
      <rPr>
        <b/>
        <sz val="9.5"/>
        <rFont val="Arial"/>
        <family val="2"/>
        <charset val="238"/>
      </rPr>
      <t xml:space="preserve">Podporované typy projektů:  </t>
    </r>
    <r>
      <rPr>
        <sz val="9.5"/>
        <rFont val="Arial"/>
        <family val="2"/>
        <charset val="238"/>
      </rPr>
      <t xml:space="preserve">
1. Projekt zajištění světové premiéry kinematografického díla na vybraných nejprestižnějších festivalech. Z podpory je možné realizovat marketingovou kampaň, delegaci k filmu či produkční práce s tím související. Podporu je možné využít jak na festival, kde se uskuteční světová premiéra, tak na festivaly následující během trvání projektu. 
2. Projekt zajištění delegace a marketingu při nominacích kinematografického či televizního audiovizuálního díla na mezinárodní ceny. 
3. Projekt zajištění prezentace připravovaného kinematografického či televizního audiovizuálního díla na prestižních pitching fórech či Works in progress sekcí Industry programů. Z podpory je možné realizovat marketingovou kampaň, delegaci k projektu či produkční práce s tím související.
V případě projektů typu 1. a 2. rada podpoří jedno dílo pouze jednou. Více žádostí jednoho díla rada podpoří pouze v případě, že je dílo vybrané na významné festivaly v jiném distribučním trhu či při nominaci na významné ceny.
V případě projektů typu 3. je možné požádat o podporu díla opakovaně.</t>
    </r>
  </si>
  <si>
    <t>evidenční číslo projektu</t>
  </si>
  <si>
    <t>název žadatele</t>
  </si>
  <si>
    <t>název projektu</t>
  </si>
  <si>
    <t>celkový rozpočet projektu</t>
  </si>
  <si>
    <t>požadovaná podpora</t>
  </si>
  <si>
    <t>bodové hodnocení dle tvůrčího a realizačního testu</t>
  </si>
  <si>
    <t>bodové hodnocení Rada</t>
  </si>
  <si>
    <t>výše podpory</t>
  </si>
  <si>
    <t>žadatel – náročné dílo ano/ne</t>
  </si>
  <si>
    <t>Rada – náročné dílo ano/ne</t>
  </si>
  <si>
    <t>žadatel – intenzita podpory %</t>
  </si>
  <si>
    <t>Rada – intenzita podpory %</t>
  </si>
  <si>
    <t>žadatel – datum dokončení projektu</t>
  </si>
  <si>
    <t>Rada – lhůta pro dokončení</t>
  </si>
  <si>
    <t>tvůrčí kritéria</t>
  </si>
  <si>
    <t>realizační kritéria</t>
  </si>
  <si>
    <t>Relevance projektu ve vztahu k výzvě</t>
  </si>
  <si>
    <t>Potenciál pro publikum</t>
  </si>
  <si>
    <t>Relevance projektu ve vztahu k předchozí činnosti žadatele</t>
  </si>
  <si>
    <t>Realizační tým</t>
  </si>
  <si>
    <t>Realizační strategie a ekonomika projektu</t>
  </si>
  <si>
    <t>Udržitelnost</t>
  </si>
  <si>
    <t>0-20</t>
  </si>
  <si>
    <t>0-30</t>
  </si>
  <si>
    <t>0-10</t>
  </si>
  <si>
    <t>zbývá</t>
  </si>
  <si>
    <t>Ještě nejsem, kým chci být - Oscar 1. kolo</t>
  </si>
  <si>
    <t>Bubák – Tallinn Black Nights FF</t>
  </si>
  <si>
    <t>Kaštánci - Cinekid</t>
  </si>
  <si>
    <t>Nora - ACE Annual Programme</t>
  </si>
  <si>
    <t>Somatic Films s.r.o.</t>
  </si>
  <si>
    <t>MasterFilm, s.r.o.</t>
  </si>
  <si>
    <t>Pure Shore s.r.o.</t>
  </si>
  <si>
    <t>Cinémotif Films s.r.o.</t>
  </si>
  <si>
    <t>ano</t>
  </si>
  <si>
    <t>EAVE - Moje druhé, skvélé já</t>
  </si>
  <si>
    <t>Hladovka na Warsaw Film Festival a Tallinn Black Nights Film Festival</t>
  </si>
  <si>
    <t>Background Films s.r.o.</t>
  </si>
  <si>
    <t>ŽÍTKOVSKÉ BOHYNĚ – MIA MARKET / DRAMA PITCHING FORUM</t>
  </si>
  <si>
    <t>NEGATIV s.r.o.</t>
  </si>
  <si>
    <t>FICHTELBERG</t>
  </si>
  <si>
    <t>CINEART TV Prague s.r.o.</t>
  </si>
  <si>
    <t>Cold Feet na EAVE Ties That Bind</t>
  </si>
  <si>
    <t>Lonely Production s.r.o.</t>
  </si>
  <si>
    <t>POTOPA</t>
  </si>
  <si>
    <t>CINEART TV PRAGUE s.r.o.</t>
  </si>
  <si>
    <t>ne</t>
  </si>
  <si>
    <t>3/2026</t>
  </si>
  <si>
    <t>5/2026</t>
  </si>
  <si>
    <t>6/2026</t>
  </si>
  <si>
    <t>11/2026</t>
  </si>
  <si>
    <t>17/2026</t>
  </si>
  <si>
    <t>20/2026</t>
  </si>
  <si>
    <t>22/2026</t>
  </si>
  <si>
    <t>36/2026</t>
  </si>
  <si>
    <t>37/2026</t>
  </si>
  <si>
    <t>61/2026</t>
  </si>
  <si>
    <t>radní nebodovala</t>
  </si>
  <si>
    <t>Maximální podíl podpory na celkových nákladech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</si>
</sst>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11"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10"/>
      <name val="Arial"/>
      <family val="2"/>
      <charset val="238"/>
    </font>
    <font>
      <sz val="9.5"/>
      <color indexed="8"/>
      <name val="Arial"/>
      <family val="2"/>
      <charset val="238"/>
    </font>
    <font>
      <sz val="9.5"/>
      <color rgb="FF000000"/>
      <name val="Arial"/>
      <family val="2"/>
      <charset val="238"/>
    </font>
    <font>
      <sz val="11"/>
      <color indexed="8"/>
      <name val="Calibri"/>
      <family val="2"/>
      <charset val="238"/>
    </font>
    <font>
      <sz val="10"/>
      <color rgb="FF000000"/>
      <name val="Arial"/>
      <family val="2"/>
      <charset val="238"/>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rgb="FFB4B4B4"/>
      </left>
      <right style="thin">
        <color rgb="FFB4B4B4"/>
      </right>
      <top style="thin">
        <color rgb="FFB4B4B4"/>
      </top>
      <bottom style="thin">
        <color rgb="FFB4B4B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4B4B4"/>
      </left>
      <right style="thin">
        <color rgb="FFB4B4B4"/>
      </right>
      <top style="thin">
        <color rgb="FFB4B4B4"/>
      </top>
      <bottom/>
      <diagonal/>
    </border>
    <border>
      <left style="thin">
        <color rgb="FFB4B4B4"/>
      </left>
      <right/>
      <top/>
      <bottom style="thin">
        <color rgb="FFB4B4B4"/>
      </bottom>
      <diagonal/>
    </border>
    <border>
      <left/>
      <right/>
      <top/>
      <bottom style="thin">
        <color rgb="FFB4B4B4"/>
      </bottom>
      <diagonal/>
    </border>
    <border>
      <left/>
      <right style="thin">
        <color rgb="FFB4B4B4"/>
      </right>
      <top style="thin">
        <color rgb="FFB4B4B4"/>
      </top>
      <bottom/>
      <diagonal/>
    </border>
    <border>
      <left/>
      <right style="thin">
        <color rgb="FFB4B4B4"/>
      </right>
      <top/>
      <bottom/>
      <diagonal/>
    </border>
    <border>
      <left/>
      <right/>
      <top style="thin">
        <color rgb="FFB4B4B4"/>
      </top>
      <bottom style="thin">
        <color rgb="FFB4B4B4"/>
      </bottom>
      <diagonal/>
    </border>
    <border>
      <left style="thin">
        <color rgb="FFB4B4B4"/>
      </left>
      <right/>
      <top style="thin">
        <color rgb="FFB4B4B4"/>
      </top>
      <bottom style="thin">
        <color rgb="FFB4B4B4"/>
      </bottom>
      <diagonal/>
    </border>
    <border>
      <left style="thin">
        <color rgb="FFB4B4B4"/>
      </left>
      <right/>
      <top style="thin">
        <color rgb="FFB4B4B4"/>
      </top>
      <bottom/>
      <diagonal/>
    </border>
    <border>
      <left style="thin">
        <color rgb="FFB4B4B4"/>
      </left>
      <right/>
      <top/>
      <bottom/>
      <diagonal/>
    </border>
    <border>
      <left style="thin">
        <color rgb="FFB4B4B4"/>
      </left>
      <right style="thin">
        <color rgb="FFB4B4B4"/>
      </right>
      <top/>
      <bottom/>
      <diagonal/>
    </border>
    <border>
      <left style="thin">
        <color rgb="FFB4B4B4"/>
      </left>
      <right style="thin">
        <color rgb="FFB4B4B4"/>
      </right>
      <top/>
      <bottom style="thin">
        <color rgb="FFB4B4B4"/>
      </bottom>
      <diagonal/>
    </border>
    <border>
      <left/>
      <right style="thin">
        <color rgb="FFB4B4B4"/>
      </right>
      <top/>
      <bottom style="thin">
        <color theme="0" tint="-0.24994659260841701"/>
      </bottom>
      <diagonal/>
    </border>
    <border>
      <left style="thin">
        <color rgb="FFB4B4B4"/>
      </left>
      <right style="thin">
        <color rgb="FFB4B4B4"/>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rgb="FFB4B4B4"/>
      </bottom>
      <diagonal/>
    </border>
    <border>
      <left/>
      <right style="thin">
        <color rgb="FFB4B4B4"/>
      </right>
      <top style="thin">
        <color rgb="FFB4B4B4"/>
      </top>
      <bottom style="thin">
        <color rgb="FFB4B4B4"/>
      </bottom>
      <diagonal/>
    </border>
    <border>
      <left style="thin">
        <color rgb="FFADADAD"/>
      </left>
      <right style="thin">
        <color rgb="FFADADAD"/>
      </right>
      <top style="thin">
        <color rgb="FFADADAD"/>
      </top>
      <bottom style="thin">
        <color rgb="FFADADAD"/>
      </bottom>
      <diagonal/>
    </border>
    <border>
      <left style="thin">
        <color rgb="FFADADAD"/>
      </left>
      <right style="thin">
        <color rgb="FFADADAD"/>
      </right>
      <top/>
      <bottom style="thin">
        <color rgb="FFADADAD"/>
      </bottom>
      <diagonal/>
    </border>
    <border>
      <left style="thin">
        <color rgb="FFADADAD"/>
      </left>
      <right style="thin">
        <color theme="0" tint="-0.249977111117893"/>
      </right>
      <top style="medium">
        <color rgb="FFADADAD"/>
      </top>
      <bottom style="thin">
        <color theme="0" tint="-0.249977111117893"/>
      </bottom>
      <diagonal/>
    </border>
    <border>
      <left/>
      <right style="thin">
        <color rgb="FFADADAD"/>
      </right>
      <top/>
      <bottom style="thin">
        <color rgb="FFADADAD"/>
      </bottom>
      <diagonal/>
    </border>
    <border>
      <left/>
      <right style="thin">
        <color rgb="FFADADAD"/>
      </right>
      <top style="thin">
        <color rgb="FFADADAD"/>
      </top>
      <bottom style="thin">
        <color rgb="FFADADAD"/>
      </bottom>
      <diagonal/>
    </border>
    <border>
      <left/>
      <right/>
      <top/>
      <bottom style="thin">
        <color rgb="FFADADAD"/>
      </bottom>
      <diagonal/>
    </border>
    <border>
      <left style="thin">
        <color theme="0" tint="-0.24994659260841701"/>
      </left>
      <right style="thin">
        <color theme="0" tint="-0.24994659260841701"/>
      </right>
      <top style="thin">
        <color theme="0" tint="-0.24994659260841701"/>
      </top>
      <bottom/>
      <diagonal/>
    </border>
    <border>
      <left/>
      <right style="thin">
        <color rgb="FFADADAD"/>
      </right>
      <top/>
      <bottom/>
      <diagonal/>
    </border>
    <border>
      <left style="thin">
        <color theme="0" tint="-0.24994659260841701"/>
      </left>
      <right style="thin">
        <color theme="0" tint="-0.24994659260841701"/>
      </right>
      <top style="thin">
        <color rgb="FFB4B4B4"/>
      </top>
      <bottom style="thin">
        <color rgb="FFB4B4B4"/>
      </bottom>
      <diagonal/>
    </border>
    <border>
      <left style="thin">
        <color rgb="FFADADAD"/>
      </left>
      <right style="thin">
        <color rgb="FFB4B4B4"/>
      </right>
      <top style="thin">
        <color rgb="FFB4B4B4"/>
      </top>
      <bottom style="thin">
        <color rgb="FFB4B4B4"/>
      </bottom>
      <diagonal/>
    </border>
  </borders>
  <cellStyleXfs count="4">
    <xf numFmtId="0" fontId="0" fillId="0" borderId="0"/>
    <xf numFmtId="164" fontId="4" fillId="0" borderId="0" applyFont="0" applyFill="0" applyBorder="0" applyAlignment="0" applyProtection="0"/>
    <xf numFmtId="0" fontId="9" fillId="0" borderId="0" applyFill="0" applyProtection="0"/>
    <xf numFmtId="9" fontId="4" fillId="0" borderId="0" applyFont="0" applyFill="0" applyBorder="0" applyAlignment="0" applyProtection="0"/>
  </cellStyleXfs>
  <cellXfs count="82">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0" fontId="6" fillId="2" borderId="0" xfId="0" applyFont="1" applyFill="1" applyAlignment="1">
      <alignment horizontal="left" vertical="top"/>
    </xf>
    <xf numFmtId="3" fontId="6" fillId="2" borderId="0" xfId="0" applyNumberFormat="1" applyFont="1" applyFill="1" applyAlignment="1">
      <alignment horizontal="right" vertical="top"/>
    </xf>
    <xf numFmtId="3" fontId="6" fillId="2" borderId="0" xfId="0" applyNumberFormat="1" applyFont="1" applyFill="1" applyAlignment="1">
      <alignment horizontal="left" vertical="top"/>
    </xf>
    <xf numFmtId="2" fontId="3" fillId="0" borderId="2" xfId="0" applyNumberFormat="1" applyFont="1" applyBorder="1" applyAlignment="1">
      <alignment horizontal="left" vertical="top"/>
    </xf>
    <xf numFmtId="3" fontId="3" fillId="0" borderId="2" xfId="0" applyNumberFormat="1" applyFont="1" applyBorder="1" applyAlignment="1">
      <alignment horizontal="right" vertical="top"/>
    </xf>
    <xf numFmtId="49" fontId="3" fillId="0" borderId="2" xfId="0" applyNumberFormat="1" applyFont="1" applyBorder="1" applyAlignment="1">
      <alignment horizontal="left"/>
    </xf>
    <xf numFmtId="0" fontId="8" fillId="0" borderId="0" xfId="0" applyFont="1" applyAlignment="1">
      <alignment horizontal="left" vertical="top"/>
    </xf>
    <xf numFmtId="0" fontId="1" fillId="2" borderId="3" xfId="0" applyFont="1" applyFill="1" applyBorder="1" applyAlignment="1">
      <alignment horizontal="left" vertical="top" wrapText="1"/>
    </xf>
    <xf numFmtId="0" fontId="1" fillId="2" borderId="1" xfId="0" applyFont="1" applyFill="1" applyBorder="1" applyAlignment="1">
      <alignment vertical="top" wrapText="1"/>
    </xf>
    <xf numFmtId="0" fontId="3" fillId="2" borderId="5" xfId="0" applyFont="1" applyFill="1" applyBorder="1" applyAlignment="1">
      <alignment horizontal="left" vertical="top"/>
    </xf>
    <xf numFmtId="0" fontId="1" fillId="2" borderId="9" xfId="0" applyFont="1" applyFill="1" applyBorder="1" applyAlignment="1">
      <alignment vertical="top" wrapText="1"/>
    </xf>
    <xf numFmtId="2" fontId="3" fillId="0" borderId="16" xfId="0" applyNumberFormat="1" applyFont="1" applyBorder="1" applyAlignment="1">
      <alignment horizontal="left" vertical="top"/>
    </xf>
    <xf numFmtId="14" fontId="10" fillId="0" borderId="21" xfId="0" applyNumberFormat="1" applyFont="1" applyBorder="1" applyAlignment="1">
      <alignment horizontal="center"/>
    </xf>
    <xf numFmtId="0" fontId="3" fillId="2" borderId="0" xfId="0" applyFont="1" applyFill="1" applyAlignment="1">
      <alignment horizontal="center" vertical="top"/>
    </xf>
    <xf numFmtId="0" fontId="1" fillId="2" borderId="0" xfId="0" applyFont="1" applyFill="1" applyAlignment="1">
      <alignment horizontal="center" vertical="top"/>
    </xf>
    <xf numFmtId="3" fontId="3" fillId="0" borderId="24" xfId="0" applyNumberFormat="1" applyFont="1" applyBorder="1" applyAlignment="1">
      <alignment horizontal="right" vertical="top"/>
    </xf>
    <xf numFmtId="49" fontId="8" fillId="0" borderId="18" xfId="0" applyNumberFormat="1" applyFont="1" applyBorder="1" applyAlignment="1">
      <alignment horizontal="center"/>
    </xf>
    <xf numFmtId="0" fontId="5" fillId="0" borderId="20" xfId="0" applyFont="1" applyBorder="1"/>
    <xf numFmtId="0" fontId="8" fillId="0" borderId="22" xfId="0" applyFont="1" applyBorder="1"/>
    <xf numFmtId="3" fontId="8" fillId="0" borderId="22" xfId="0" applyNumberFormat="1" applyFont="1" applyBorder="1" applyAlignment="1">
      <alignment horizontal="center"/>
    </xf>
    <xf numFmtId="0" fontId="8" fillId="0" borderId="22" xfId="0" applyFont="1" applyBorder="1" applyAlignment="1">
      <alignment horizontal="center"/>
    </xf>
    <xf numFmtId="9" fontId="3" fillId="0" borderId="22" xfId="0" applyNumberFormat="1" applyFont="1" applyBorder="1" applyAlignment="1">
      <alignment horizontal="center" vertical="center"/>
    </xf>
    <xf numFmtId="14" fontId="8" fillId="0" borderId="22" xfId="0" applyNumberFormat="1" applyFont="1" applyBorder="1" applyAlignment="1">
      <alignment horizontal="center"/>
    </xf>
    <xf numFmtId="49" fontId="8" fillId="0" borderId="19" xfId="0" applyNumberFormat="1" applyFont="1" applyBorder="1" applyAlignment="1">
      <alignment horizontal="center"/>
    </xf>
    <xf numFmtId="0" fontId="8" fillId="0" borderId="21" xfId="0" applyFont="1" applyBorder="1"/>
    <xf numFmtId="3" fontId="8" fillId="0" borderId="21" xfId="0" applyNumberFormat="1" applyFont="1" applyBorder="1" applyAlignment="1">
      <alignment horizontal="center"/>
    </xf>
    <xf numFmtId="0" fontId="8" fillId="0" borderId="21" xfId="0" applyFont="1" applyBorder="1" applyAlignment="1">
      <alignment horizontal="center"/>
    </xf>
    <xf numFmtId="9" fontId="8" fillId="0" borderId="21" xfId="0" applyNumberFormat="1" applyFont="1" applyBorder="1" applyAlignment="1">
      <alignment horizontal="center" vertical="center"/>
    </xf>
    <xf numFmtId="14" fontId="8" fillId="0" borderId="21" xfId="0" applyNumberFormat="1" applyFont="1" applyBorder="1" applyAlignment="1">
      <alignment horizontal="center"/>
    </xf>
    <xf numFmtId="0" fontId="8" fillId="0" borderId="25" xfId="0" applyFont="1" applyBorder="1" applyAlignment="1">
      <alignment horizontal="center"/>
    </xf>
    <xf numFmtId="9" fontId="8" fillId="0" borderId="25" xfId="0" applyNumberFormat="1" applyFont="1" applyBorder="1" applyAlignment="1">
      <alignment horizontal="center" vertical="center"/>
    </xf>
    <xf numFmtId="14" fontId="8" fillId="0" borderId="25" xfId="0" applyNumberFormat="1" applyFont="1" applyBorder="1" applyAlignment="1">
      <alignment horizontal="center"/>
    </xf>
    <xf numFmtId="0" fontId="8" fillId="0" borderId="21" xfId="0" applyFont="1" applyBorder="1" applyAlignment="1">
      <alignment horizontal="left"/>
    </xf>
    <xf numFmtId="0" fontId="3" fillId="0" borderId="21" xfId="0" applyFont="1" applyBorder="1" applyAlignment="1">
      <alignment horizontal="left"/>
    </xf>
    <xf numFmtId="3" fontId="8" fillId="0" borderId="23" xfId="0" applyNumberFormat="1" applyFont="1" applyBorder="1" applyAlignment="1">
      <alignment horizontal="center"/>
    </xf>
    <xf numFmtId="0" fontId="7" fillId="0" borderId="24" xfId="0" applyFont="1" applyBorder="1" applyAlignment="1">
      <alignment horizontal="center"/>
    </xf>
    <xf numFmtId="0" fontId="7" fillId="0" borderId="26" xfId="0" applyFont="1" applyBorder="1" applyAlignment="1">
      <alignment horizontal="center"/>
    </xf>
    <xf numFmtId="3" fontId="3" fillId="2" borderId="0" xfId="0" applyNumberFormat="1" applyFont="1" applyFill="1" applyAlignment="1">
      <alignment horizontal="right" vertical="top"/>
    </xf>
    <xf numFmtId="9" fontId="7" fillId="0" borderId="24" xfId="0" applyNumberFormat="1" applyFont="1" applyBorder="1" applyAlignment="1">
      <alignment horizontal="center"/>
    </xf>
    <xf numFmtId="9" fontId="7" fillId="0" borderId="26" xfId="0" applyNumberFormat="1" applyFont="1" applyBorder="1" applyAlignment="1">
      <alignment horizontal="center"/>
    </xf>
    <xf numFmtId="3" fontId="3" fillId="2" borderId="0" xfId="0" applyNumberFormat="1" applyFont="1" applyFill="1" applyAlignment="1">
      <alignment horizontal="center" vertical="top"/>
    </xf>
    <xf numFmtId="3" fontId="7" fillId="0" borderId="24" xfId="0" applyNumberFormat="1" applyFont="1" applyBorder="1"/>
    <xf numFmtId="3" fontId="7" fillId="0" borderId="26" xfId="0" applyNumberFormat="1" applyFont="1" applyBorder="1"/>
    <xf numFmtId="2" fontId="3" fillId="0" borderId="2" xfId="0" applyNumberFormat="1" applyFont="1" applyBorder="1" applyAlignment="1">
      <alignment horizontal="right" vertical="top"/>
    </xf>
    <xf numFmtId="2" fontId="3" fillId="0" borderId="16" xfId="0" applyNumberFormat="1" applyFont="1" applyBorder="1" applyAlignment="1">
      <alignment horizontal="right" vertical="top"/>
    </xf>
    <xf numFmtId="3" fontId="3" fillId="0" borderId="2" xfId="0" applyNumberFormat="1" applyFont="1" applyBorder="1" applyAlignment="1">
      <alignment horizontal="right"/>
    </xf>
    <xf numFmtId="9" fontId="3" fillId="2" borderId="0" xfId="3" applyFont="1" applyFill="1" applyAlignment="1">
      <alignment horizontal="left" vertical="top"/>
    </xf>
    <xf numFmtId="9" fontId="3" fillId="2" borderId="1" xfId="0" applyNumberFormat="1" applyFont="1" applyFill="1" applyBorder="1" applyAlignment="1">
      <alignment horizontal="center" vertical="top"/>
    </xf>
    <xf numFmtId="0" fontId="3" fillId="2" borderId="27" xfId="0" applyFont="1" applyFill="1" applyBorder="1" applyAlignment="1">
      <alignment horizontal="center" vertical="top"/>
    </xf>
    <xf numFmtId="9" fontId="3" fillId="2" borderId="3" xfId="0" applyNumberFormat="1" applyFont="1" applyFill="1" applyBorder="1" applyAlignment="1">
      <alignment horizontal="center" vertical="top"/>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0" fontId="1" fillId="2" borderId="3"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3"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5" xfId="0"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2" fontId="1" fillId="2" borderId="12" xfId="0" applyNumberFormat="1" applyFont="1" applyFill="1" applyBorder="1" applyAlignment="1">
      <alignment horizontal="center" vertical="top" wrapText="1"/>
    </xf>
    <xf numFmtId="2" fontId="1" fillId="2" borderId="15" xfId="0" applyNumberFormat="1" applyFont="1" applyFill="1" applyBorder="1" applyAlignment="1">
      <alignment horizontal="center" vertical="top" wrapText="1"/>
    </xf>
    <xf numFmtId="0" fontId="1" fillId="2" borderId="13"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9"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center" vertical="top"/>
    </xf>
    <xf numFmtId="0" fontId="1" fillId="2" borderId="8" xfId="0" applyFont="1" applyFill="1" applyBorder="1" applyAlignment="1">
      <alignment horizontal="center" vertical="top"/>
    </xf>
    <xf numFmtId="2" fontId="1" fillId="2" borderId="3" xfId="0" applyNumberFormat="1" applyFont="1" applyFill="1" applyBorder="1" applyAlignment="1">
      <alignment horizontal="left" vertical="top" wrapText="1"/>
    </xf>
    <xf numFmtId="2" fontId="1" fillId="2" borderId="12" xfId="0" applyNumberFormat="1" applyFont="1" applyFill="1" applyBorder="1" applyAlignment="1">
      <alignment horizontal="left" vertical="top" wrapText="1"/>
    </xf>
    <xf numFmtId="2" fontId="1" fillId="2" borderId="15" xfId="0" applyNumberFormat="1" applyFont="1" applyFill="1" applyBorder="1" applyAlignment="1">
      <alignment horizontal="left" vertical="top" wrapText="1"/>
    </xf>
    <xf numFmtId="0" fontId="1" fillId="2" borderId="17" xfId="0" applyFont="1" applyFill="1" applyBorder="1" applyAlignment="1">
      <alignment horizontal="center" vertical="top"/>
    </xf>
    <xf numFmtId="0" fontId="1" fillId="2" borderId="17" xfId="0" applyFont="1" applyFill="1" applyBorder="1" applyAlignment="1">
      <alignment horizontal="left" vertical="top"/>
    </xf>
  </cellXfs>
  <cellStyles count="4">
    <cellStyle name="Čárka 2" xfId="1" xr:uid="{00000000-0005-0000-0000-000000000000}"/>
    <cellStyle name="Normální" xfId="0" builtinId="0"/>
    <cellStyle name="Normální 2" xfId="2" xr:uid="{1186FFC1-50D8-41A4-837A-E340FC74D25E}"/>
    <cellStyle name="Procenta" xfId="3" builtinId="5"/>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e.ilkivova\AppData\Local\Microsoft\Windows\INetCache\Content.Outlook\6GO1F2YC\barvy_Rozhodovaci_tab_2026-D-5-1-1_Ucast_11-2025%20(1)%20%20kopie.xlsx" TargetMode="External"/><Relationship Id="rId1" Type="http://schemas.openxmlformats.org/officeDocument/2006/relationships/externalLinkPath" Target="file:///C:\Users\marie.ilkivova\AppData\Local\Microsoft\Windows\INetCache\Content.Outlook\6GO1F2YC\barvy_Rozhodovaci_tab_2026-D-5-1-1_Ucast_11-2025%20(1)%20%20kopi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rie.ilkivova\Downloads\solo-hodnoceni-listopad2025-ucast-ceskych-audiovizualnich-del-na-mezinarodnich-festivalech-nebo-pri-nominacich-na-mezinarodni-ceny-export-2025-12-08-11-00-14.xls" TargetMode="External"/><Relationship Id="rId1" Type="http://schemas.openxmlformats.org/officeDocument/2006/relationships/externalLinkPath" Target="file:///C:\Users\marie.ilkivova\Downloads\solo-hodnoceni-listopad2025-ucast-ceskych-audiovizualnich-del-na-mezinarodnich-festivalech-nebo-pri-nominacich-na-mezinarodni-ceny-export-2025-12-08-11-00-1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e.ilkivova\Downloads\solo-hodnoceni-listopad2025-ucast-ceskych-audiovizualnich-del-na-mezinarodnich-festivalech-nebo-pri-nominacich-na-mezinarodni-ceny-export-2025-12-08-11-01-03.xls" TargetMode="External"/><Relationship Id="rId1" Type="http://schemas.openxmlformats.org/officeDocument/2006/relationships/externalLinkPath" Target="file:///C:\Users\marie.ilkivova\Downloads\solo-hodnoceni-listopad2025-ucast-ceskych-audiovizualnich-del-na-mezinarodnich-festivalech-nebo-pri-nominacich-na-mezinarodni-ceny-export-2025-12-08-11-0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cast na zahr. fest. a cenach"/>
      <sheetName val="DKr"/>
      <sheetName val="DKu"/>
      <sheetName val="MP"/>
      <sheetName val="MŠ"/>
      <sheetName val="ZK"/>
    </sheetNames>
    <sheetDataSet>
      <sheetData sheetId="0">
        <row r="17">
          <cell r="R17">
            <v>3000000</v>
          </cell>
        </row>
        <row r="18">
          <cell r="R18">
            <v>250000</v>
          </cell>
        </row>
        <row r="19">
          <cell r="R19">
            <v>50000</v>
          </cell>
        </row>
        <row r="20">
          <cell r="R20">
            <v>50000</v>
          </cell>
        </row>
        <row r="21">
          <cell r="R21">
            <v>50000</v>
          </cell>
        </row>
        <row r="22">
          <cell r="R22">
            <v>80000</v>
          </cell>
        </row>
        <row r="23">
          <cell r="R23">
            <v>0</v>
          </cell>
        </row>
        <row r="24">
          <cell r="R24">
            <v>50000</v>
          </cell>
        </row>
        <row r="25">
          <cell r="R25">
            <v>0</v>
          </cell>
        </row>
        <row r="26">
          <cell r="R26">
            <v>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odování"/>
    </sheetNames>
    <sheetDataSet>
      <sheetData sheetId="0">
        <row r="16">
          <cell r="J16">
            <v>20</v>
          </cell>
          <cell r="K16">
            <v>28</v>
          </cell>
          <cell r="L16">
            <v>10</v>
          </cell>
          <cell r="M16">
            <v>10</v>
          </cell>
          <cell r="N16">
            <v>20</v>
          </cell>
          <cell r="O16">
            <v>10</v>
          </cell>
        </row>
        <row r="17">
          <cell r="J17">
            <v>20</v>
          </cell>
          <cell r="K17">
            <v>26</v>
          </cell>
          <cell r="L17">
            <v>8</v>
          </cell>
          <cell r="M17">
            <v>8</v>
          </cell>
          <cell r="N17">
            <v>17</v>
          </cell>
          <cell r="O17">
            <v>9</v>
          </cell>
        </row>
        <row r="18">
          <cell r="J18">
            <v>18</v>
          </cell>
          <cell r="K18">
            <v>29</v>
          </cell>
          <cell r="L18">
            <v>10</v>
          </cell>
          <cell r="M18">
            <v>10</v>
          </cell>
          <cell r="N18">
            <v>18</v>
          </cell>
          <cell r="O18">
            <v>9</v>
          </cell>
        </row>
        <row r="19">
          <cell r="J19">
            <v>20</v>
          </cell>
          <cell r="K19">
            <v>25</v>
          </cell>
          <cell r="L19">
            <v>10</v>
          </cell>
          <cell r="M19">
            <v>10</v>
          </cell>
          <cell r="N19">
            <v>20</v>
          </cell>
          <cell r="O19">
            <v>9</v>
          </cell>
        </row>
        <row r="20">
          <cell r="J20">
            <v>18</v>
          </cell>
          <cell r="K20">
            <v>26</v>
          </cell>
          <cell r="L20">
            <v>10</v>
          </cell>
          <cell r="M20">
            <v>10</v>
          </cell>
          <cell r="N20">
            <v>18</v>
          </cell>
          <cell r="O20">
            <v>7</v>
          </cell>
        </row>
        <row r="21">
          <cell r="J21">
            <v>16</v>
          </cell>
          <cell r="K21">
            <v>24</v>
          </cell>
          <cell r="L21">
            <v>9</v>
          </cell>
          <cell r="M21">
            <v>9</v>
          </cell>
          <cell r="N21">
            <v>13</v>
          </cell>
          <cell r="O21">
            <v>6</v>
          </cell>
        </row>
        <row r="22">
          <cell r="J22">
            <v>17</v>
          </cell>
          <cell r="K22">
            <v>13</v>
          </cell>
          <cell r="L22">
            <v>7</v>
          </cell>
          <cell r="M22">
            <v>9</v>
          </cell>
          <cell r="N22">
            <v>14</v>
          </cell>
          <cell r="O22">
            <v>7</v>
          </cell>
        </row>
        <row r="23">
          <cell r="J23">
            <v>19</v>
          </cell>
          <cell r="K23">
            <v>25</v>
          </cell>
          <cell r="L23">
            <v>9</v>
          </cell>
          <cell r="M23">
            <v>8</v>
          </cell>
          <cell r="N23">
            <v>18</v>
          </cell>
          <cell r="O23">
            <v>8</v>
          </cell>
        </row>
        <row r="24">
          <cell r="J24">
            <v>12</v>
          </cell>
          <cell r="K24">
            <v>14</v>
          </cell>
          <cell r="L24">
            <v>7</v>
          </cell>
          <cell r="M24">
            <v>5</v>
          </cell>
          <cell r="N24">
            <v>12</v>
          </cell>
          <cell r="O24">
            <v>7</v>
          </cell>
        </row>
        <row r="25">
          <cell r="J25">
            <v>19</v>
          </cell>
          <cell r="K25">
            <v>15</v>
          </cell>
          <cell r="L25">
            <v>8</v>
          </cell>
          <cell r="M25">
            <v>4</v>
          </cell>
          <cell r="N25">
            <v>9</v>
          </cell>
          <cell r="O25">
            <v>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odování"/>
    </sheetNames>
    <sheetDataSet>
      <sheetData sheetId="0">
        <row r="16">
          <cell r="J16">
            <v>20</v>
          </cell>
          <cell r="K16">
            <v>25</v>
          </cell>
          <cell r="L16">
            <v>10</v>
          </cell>
          <cell r="M16">
            <v>10</v>
          </cell>
          <cell r="N16">
            <v>20</v>
          </cell>
          <cell r="O16">
            <v>10</v>
          </cell>
        </row>
        <row r="17">
          <cell r="J17">
            <v>20</v>
          </cell>
          <cell r="K17">
            <v>25</v>
          </cell>
          <cell r="L17">
            <v>10</v>
          </cell>
          <cell r="M17">
            <v>10</v>
          </cell>
          <cell r="N17">
            <v>18</v>
          </cell>
          <cell r="O17">
            <v>10</v>
          </cell>
        </row>
        <row r="18">
          <cell r="J18">
            <v>15</v>
          </cell>
          <cell r="K18">
            <v>20</v>
          </cell>
          <cell r="L18">
            <v>10</v>
          </cell>
          <cell r="M18">
            <v>8</v>
          </cell>
          <cell r="N18">
            <v>18</v>
          </cell>
          <cell r="O18">
            <v>10</v>
          </cell>
        </row>
        <row r="19">
          <cell r="J19">
            <v>18</v>
          </cell>
          <cell r="K19">
            <v>25</v>
          </cell>
          <cell r="L19">
            <v>10</v>
          </cell>
          <cell r="M19">
            <v>10</v>
          </cell>
          <cell r="N19">
            <v>17</v>
          </cell>
          <cell r="O19">
            <v>10</v>
          </cell>
        </row>
        <row r="20">
          <cell r="J20">
            <v>18</v>
          </cell>
          <cell r="K20">
            <v>25</v>
          </cell>
          <cell r="L20">
            <v>10</v>
          </cell>
          <cell r="M20">
            <v>10</v>
          </cell>
          <cell r="N20">
            <v>17</v>
          </cell>
          <cell r="O20">
            <v>10</v>
          </cell>
        </row>
        <row r="21">
          <cell r="J21">
            <v>15</v>
          </cell>
          <cell r="K21">
            <v>20</v>
          </cell>
          <cell r="L21">
            <v>8</v>
          </cell>
          <cell r="M21">
            <v>8</v>
          </cell>
          <cell r="N21">
            <v>15</v>
          </cell>
          <cell r="O21">
            <v>5</v>
          </cell>
        </row>
        <row r="22">
          <cell r="J22">
            <v>15</v>
          </cell>
          <cell r="K22">
            <v>15</v>
          </cell>
          <cell r="L22">
            <v>8</v>
          </cell>
          <cell r="M22">
            <v>7</v>
          </cell>
          <cell r="N22">
            <v>5</v>
          </cell>
          <cell r="O22">
            <v>10</v>
          </cell>
        </row>
        <row r="23">
          <cell r="J23">
            <v>15</v>
          </cell>
          <cell r="K23">
            <v>22</v>
          </cell>
          <cell r="L23">
            <v>10</v>
          </cell>
          <cell r="M23">
            <v>8</v>
          </cell>
          <cell r="N23">
            <v>18</v>
          </cell>
          <cell r="O23">
            <v>10</v>
          </cell>
        </row>
        <row r="24">
          <cell r="J24">
            <v>15</v>
          </cell>
          <cell r="K24">
            <v>15</v>
          </cell>
          <cell r="L24">
            <v>10</v>
          </cell>
          <cell r="M24">
            <v>2</v>
          </cell>
          <cell r="N24">
            <v>3</v>
          </cell>
          <cell r="O24">
            <v>6</v>
          </cell>
        </row>
        <row r="25">
          <cell r="J25">
            <v>10</v>
          </cell>
          <cell r="K25">
            <v>10</v>
          </cell>
          <cell r="L25">
            <v>8</v>
          </cell>
          <cell r="M25">
            <v>2</v>
          </cell>
          <cell r="N25">
            <v>5</v>
          </cell>
          <cell r="O25">
            <v>5</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9"/>
  <sheetViews>
    <sheetView tabSelected="1" zoomScale="70" zoomScaleNormal="70" workbookViewId="0"/>
  </sheetViews>
  <sheetFormatPr defaultColWidth="9.1796875" defaultRowHeight="12.75" customHeight="1" x14ac:dyDescent="0.35"/>
  <cols>
    <col min="1" max="1" width="11.54296875" style="2" customWidth="1"/>
    <col min="2" max="2" width="46.90625" style="2" customWidth="1"/>
    <col min="3" max="3" width="43.54296875" style="2" customWidth="1"/>
    <col min="4" max="4" width="15.453125" style="17" customWidth="1"/>
    <col min="5" max="5" width="15" style="17" customWidth="1"/>
    <col min="6" max="6" width="9.54296875" style="2" customWidth="1"/>
    <col min="7" max="7" width="9.453125" style="2" customWidth="1"/>
    <col min="8" max="8" width="10" style="2" customWidth="1"/>
    <col min="9" max="12" width="9.453125" style="2" customWidth="1"/>
    <col min="13" max="13" width="14.453125" style="2" customWidth="1"/>
    <col min="14" max="20" width="13.54296875" style="2" customWidth="1"/>
    <col min="21" max="16384" width="9.1796875" style="2"/>
  </cols>
  <sheetData>
    <row r="1" spans="1:20" ht="38.25" customHeight="1" x14ac:dyDescent="0.35">
      <c r="A1" s="1" t="s">
        <v>0</v>
      </c>
    </row>
    <row r="2" spans="1:20" ht="15" customHeight="1" x14ac:dyDescent="0.35">
      <c r="A2" s="3" t="s">
        <v>1</v>
      </c>
      <c r="D2" s="18" t="s">
        <v>2</v>
      </c>
    </row>
    <row r="3" spans="1:20" ht="15" customHeight="1" x14ac:dyDescent="0.35">
      <c r="A3" s="3" t="s">
        <v>3</v>
      </c>
      <c r="D3" s="10" t="s">
        <v>4</v>
      </c>
    </row>
    <row r="4" spans="1:20" ht="15" customHeight="1" x14ac:dyDescent="0.35">
      <c r="A4" s="3" t="s">
        <v>5</v>
      </c>
      <c r="D4" s="2" t="s">
        <v>6</v>
      </c>
    </row>
    <row r="5" spans="1:20" ht="15" customHeight="1" x14ac:dyDescent="0.35">
      <c r="A5" s="3" t="s">
        <v>7</v>
      </c>
      <c r="D5" s="2" t="s">
        <v>8</v>
      </c>
    </row>
    <row r="6" spans="1:20" ht="15" customHeight="1" x14ac:dyDescent="0.35">
      <c r="A6" s="3" t="s">
        <v>9</v>
      </c>
    </row>
    <row r="7" spans="1:20" ht="14.15" customHeight="1" x14ac:dyDescent="0.35">
      <c r="A7" s="54" t="s">
        <v>10</v>
      </c>
      <c r="B7" s="54"/>
      <c r="C7" s="54"/>
      <c r="D7" s="3" t="s">
        <v>11</v>
      </c>
    </row>
    <row r="8" spans="1:20" ht="15" customHeight="1" x14ac:dyDescent="0.35">
      <c r="A8" s="3" t="s">
        <v>12</v>
      </c>
      <c r="D8" s="55" t="s">
        <v>13</v>
      </c>
      <c r="E8" s="55"/>
      <c r="F8" s="55"/>
      <c r="G8" s="55"/>
      <c r="H8" s="55"/>
      <c r="I8" s="55"/>
      <c r="J8" s="55"/>
      <c r="K8" s="55"/>
      <c r="L8" s="55"/>
      <c r="M8" s="55"/>
    </row>
    <row r="9" spans="1:20" ht="45" customHeight="1" x14ac:dyDescent="0.35">
      <c r="D9" s="55" t="s">
        <v>14</v>
      </c>
      <c r="E9" s="55"/>
      <c r="F9" s="55"/>
      <c r="G9" s="55"/>
      <c r="H9" s="55"/>
      <c r="I9" s="55"/>
      <c r="J9" s="55"/>
      <c r="K9" s="55"/>
      <c r="L9" s="55"/>
      <c r="M9" s="55"/>
    </row>
    <row r="10" spans="1:20" ht="46" customHeight="1" x14ac:dyDescent="0.35">
      <c r="D10" s="55" t="s">
        <v>15</v>
      </c>
      <c r="E10" s="55"/>
      <c r="F10" s="55"/>
      <c r="G10" s="55"/>
      <c r="H10" s="55"/>
      <c r="I10" s="55"/>
      <c r="J10" s="55"/>
      <c r="K10" s="55"/>
      <c r="L10" s="55"/>
      <c r="M10" s="55"/>
    </row>
    <row r="11" spans="1:20" ht="123.75" customHeight="1" x14ac:dyDescent="0.35">
      <c r="D11" s="55" t="s">
        <v>16</v>
      </c>
      <c r="E11" s="55"/>
      <c r="F11" s="55"/>
      <c r="G11" s="55"/>
      <c r="H11" s="55"/>
      <c r="I11" s="55"/>
      <c r="J11" s="55"/>
      <c r="K11" s="55"/>
      <c r="L11" s="55"/>
      <c r="M11" s="55"/>
    </row>
    <row r="12" spans="1:20" ht="15" customHeight="1" x14ac:dyDescent="0.35">
      <c r="A12" s="3"/>
    </row>
    <row r="13" spans="1:20" ht="15" customHeight="1" x14ac:dyDescent="0.35">
      <c r="A13" s="3"/>
      <c r="G13" s="3"/>
      <c r="H13" s="3"/>
      <c r="I13" s="3"/>
      <c r="M13" s="13"/>
    </row>
    <row r="14" spans="1:20" ht="15" customHeight="1" x14ac:dyDescent="0.35">
      <c r="A14" s="58" t="s">
        <v>17</v>
      </c>
      <c r="B14" s="56" t="s">
        <v>18</v>
      </c>
      <c r="C14" s="56" t="s">
        <v>19</v>
      </c>
      <c r="D14" s="62" t="s">
        <v>20</v>
      </c>
      <c r="E14" s="65" t="s">
        <v>21</v>
      </c>
      <c r="F14" s="73" t="s">
        <v>22</v>
      </c>
      <c r="G14" s="74"/>
      <c r="H14" s="74"/>
      <c r="I14" s="74"/>
      <c r="J14" s="74"/>
      <c r="K14" s="74"/>
      <c r="L14" s="56" t="s">
        <v>23</v>
      </c>
      <c r="M14" s="56" t="s">
        <v>24</v>
      </c>
      <c r="N14" s="56" t="s">
        <v>25</v>
      </c>
      <c r="O14" s="56" t="s">
        <v>26</v>
      </c>
      <c r="P14" s="69" t="s">
        <v>27</v>
      </c>
      <c r="Q14" s="69" t="s">
        <v>28</v>
      </c>
      <c r="R14" s="56" t="s">
        <v>29</v>
      </c>
      <c r="S14" s="56" t="s">
        <v>30</v>
      </c>
      <c r="T14" s="56" t="s">
        <v>75</v>
      </c>
    </row>
    <row r="15" spans="1:20" ht="14.5" customHeight="1" x14ac:dyDescent="0.35">
      <c r="A15" s="59"/>
      <c r="B15" s="57"/>
      <c r="C15" s="57"/>
      <c r="D15" s="63"/>
      <c r="E15" s="66"/>
      <c r="F15" s="71" t="s">
        <v>31</v>
      </c>
      <c r="G15" s="72"/>
      <c r="H15" s="75" t="s">
        <v>32</v>
      </c>
      <c r="I15" s="76"/>
      <c r="J15" s="76"/>
      <c r="K15" s="76"/>
      <c r="L15" s="57"/>
      <c r="M15" s="57"/>
      <c r="N15" s="57"/>
      <c r="O15" s="57"/>
      <c r="P15" s="70"/>
      <c r="Q15" s="70"/>
      <c r="R15" s="57"/>
      <c r="S15" s="57"/>
      <c r="T15" s="57"/>
    </row>
    <row r="16" spans="1:20" ht="78" customHeight="1" x14ac:dyDescent="0.35">
      <c r="A16" s="59"/>
      <c r="B16" s="57"/>
      <c r="C16" s="57"/>
      <c r="D16" s="63"/>
      <c r="E16" s="66"/>
      <c r="F16" s="12" t="s">
        <v>33</v>
      </c>
      <c r="G16" s="12" t="s">
        <v>34</v>
      </c>
      <c r="H16" s="12" t="s">
        <v>35</v>
      </c>
      <c r="I16" s="12" t="s">
        <v>36</v>
      </c>
      <c r="J16" s="12" t="s">
        <v>37</v>
      </c>
      <c r="K16" s="14" t="s">
        <v>38</v>
      </c>
      <c r="L16" s="68"/>
      <c r="M16" s="57"/>
      <c r="N16" s="57"/>
      <c r="O16" s="57"/>
      <c r="P16" s="70"/>
      <c r="Q16" s="70"/>
      <c r="R16" s="57"/>
      <c r="S16" s="57"/>
      <c r="T16" s="57"/>
    </row>
    <row r="17" spans="1:21" ht="31" customHeight="1" thickBot="1" x14ac:dyDescent="0.4">
      <c r="A17" s="60"/>
      <c r="B17" s="61"/>
      <c r="C17" s="61"/>
      <c r="D17" s="64"/>
      <c r="E17" s="67"/>
      <c r="F17" s="11" t="s">
        <v>39</v>
      </c>
      <c r="G17" s="11" t="s">
        <v>40</v>
      </c>
      <c r="H17" s="11" t="s">
        <v>41</v>
      </c>
      <c r="I17" s="11" t="s">
        <v>41</v>
      </c>
      <c r="J17" s="11" t="s">
        <v>39</v>
      </c>
      <c r="K17" s="11" t="s">
        <v>41</v>
      </c>
      <c r="L17" s="11"/>
      <c r="M17" s="61"/>
      <c r="N17" s="68"/>
      <c r="O17" s="68"/>
      <c r="P17" s="70"/>
      <c r="Q17" s="70"/>
      <c r="R17" s="57"/>
      <c r="S17" s="57"/>
      <c r="T17" s="57"/>
    </row>
    <row r="18" spans="1:21" ht="12.75" customHeight="1" thickBot="1" x14ac:dyDescent="0.3">
      <c r="A18" s="20" t="s">
        <v>64</v>
      </c>
      <c r="B18" s="21" t="s">
        <v>43</v>
      </c>
      <c r="C18" s="22" t="s">
        <v>47</v>
      </c>
      <c r="D18" s="23">
        <v>4391006</v>
      </c>
      <c r="E18" s="23">
        <v>3000000</v>
      </c>
      <c r="F18" s="47">
        <v>20</v>
      </c>
      <c r="G18" s="47">
        <v>25.75</v>
      </c>
      <c r="H18" s="47">
        <v>10</v>
      </c>
      <c r="I18" s="47">
        <v>10</v>
      </c>
      <c r="J18" s="47">
        <v>20</v>
      </c>
      <c r="K18" s="47">
        <v>10</v>
      </c>
      <c r="L18" s="48">
        <v>95.75</v>
      </c>
      <c r="M18" s="8">
        <f>'[1]ucast na zahr. fest. a cenach'!R17</f>
        <v>3000000</v>
      </c>
      <c r="N18" s="24" t="s">
        <v>51</v>
      </c>
      <c r="O18" s="52" t="s">
        <v>51</v>
      </c>
      <c r="P18" s="25">
        <v>0.68</v>
      </c>
      <c r="Q18" s="51">
        <v>0.8</v>
      </c>
      <c r="R18" s="26">
        <v>46203</v>
      </c>
      <c r="S18" s="26">
        <v>46203</v>
      </c>
      <c r="T18" s="51">
        <f>M18/(0.7*D18)</f>
        <v>0.97602104978091264</v>
      </c>
      <c r="U18" s="50"/>
    </row>
    <row r="19" spans="1:21" ht="12.75" customHeight="1" x14ac:dyDescent="0.25">
      <c r="A19" s="27" t="s">
        <v>65</v>
      </c>
      <c r="B19" s="21" t="s">
        <v>44</v>
      </c>
      <c r="C19" s="28" t="s">
        <v>48</v>
      </c>
      <c r="D19" s="29">
        <v>313000</v>
      </c>
      <c r="E19" s="29">
        <v>250000</v>
      </c>
      <c r="F19" s="47">
        <v>20</v>
      </c>
      <c r="G19" s="47">
        <v>25.25</v>
      </c>
      <c r="H19" s="47">
        <v>9.5</v>
      </c>
      <c r="I19" s="47">
        <v>9.5</v>
      </c>
      <c r="J19" s="47">
        <v>17.75</v>
      </c>
      <c r="K19" s="47">
        <v>9.75</v>
      </c>
      <c r="L19" s="48">
        <v>91.75</v>
      </c>
      <c r="M19" s="8">
        <f>'[1]ucast na zahr. fest. a cenach'!R18</f>
        <v>250000</v>
      </c>
      <c r="N19" s="30" t="s">
        <v>51</v>
      </c>
      <c r="O19" s="52" t="s">
        <v>51</v>
      </c>
      <c r="P19" s="31">
        <v>0.8</v>
      </c>
      <c r="Q19" s="51">
        <v>0.8</v>
      </c>
      <c r="R19" s="32">
        <v>46092</v>
      </c>
      <c r="S19" s="26">
        <v>46173</v>
      </c>
      <c r="T19" s="51">
        <f t="shared" ref="T19:T25" si="0">M19/(0.7*D19)</f>
        <v>1.1410314924691922</v>
      </c>
      <c r="U19" s="50"/>
    </row>
    <row r="20" spans="1:21" ht="12.75" customHeight="1" x14ac:dyDescent="0.25">
      <c r="A20" s="27" t="s">
        <v>66</v>
      </c>
      <c r="B20" s="28" t="s">
        <v>45</v>
      </c>
      <c r="C20" s="28" t="s">
        <v>49</v>
      </c>
      <c r="D20" s="29">
        <v>80000</v>
      </c>
      <c r="E20" s="29">
        <v>50000</v>
      </c>
      <c r="F20" s="47">
        <v>15.75</v>
      </c>
      <c r="G20" s="47">
        <v>22.75</v>
      </c>
      <c r="H20" s="47">
        <v>10</v>
      </c>
      <c r="I20" s="47">
        <v>8.5</v>
      </c>
      <c r="J20" s="47">
        <v>18</v>
      </c>
      <c r="K20" s="47">
        <v>9.75</v>
      </c>
      <c r="L20" s="48">
        <v>84.75</v>
      </c>
      <c r="M20" s="8">
        <f>'[1]ucast na zahr. fest. a cenach'!R19</f>
        <v>50000</v>
      </c>
      <c r="N20" s="24" t="s">
        <v>51</v>
      </c>
      <c r="O20" s="52" t="s">
        <v>51</v>
      </c>
      <c r="P20" s="31">
        <v>0.63</v>
      </c>
      <c r="Q20" s="51">
        <v>0.9</v>
      </c>
      <c r="R20" s="32">
        <v>46037</v>
      </c>
      <c r="S20" s="26">
        <v>46142</v>
      </c>
      <c r="T20" s="51">
        <f t="shared" si="0"/>
        <v>0.8928571428571429</v>
      </c>
      <c r="U20" s="50"/>
    </row>
    <row r="21" spans="1:21" ht="12.75" customHeight="1" x14ac:dyDescent="0.25">
      <c r="A21" s="27" t="s">
        <v>67</v>
      </c>
      <c r="B21" s="28" t="s">
        <v>46</v>
      </c>
      <c r="C21" s="28" t="s">
        <v>50</v>
      </c>
      <c r="D21" s="29">
        <v>165000</v>
      </c>
      <c r="E21" s="29">
        <v>50000</v>
      </c>
      <c r="F21" s="47">
        <v>18.5</v>
      </c>
      <c r="G21" s="47">
        <v>25</v>
      </c>
      <c r="H21" s="47">
        <v>10</v>
      </c>
      <c r="I21" s="47">
        <v>10</v>
      </c>
      <c r="J21" s="47">
        <v>17.75</v>
      </c>
      <c r="K21" s="47">
        <v>9.75</v>
      </c>
      <c r="L21" s="48">
        <v>91</v>
      </c>
      <c r="M21" s="8">
        <f>'[1]ucast na zahr. fest. a cenach'!R20</f>
        <v>50000</v>
      </c>
      <c r="N21" s="30" t="s">
        <v>51</v>
      </c>
      <c r="O21" s="52" t="s">
        <v>51</v>
      </c>
      <c r="P21" s="31">
        <v>0.3</v>
      </c>
      <c r="Q21" s="51">
        <v>0.9</v>
      </c>
      <c r="R21" s="32">
        <v>46253</v>
      </c>
      <c r="S21" s="26">
        <v>46265</v>
      </c>
      <c r="T21" s="51">
        <f t="shared" si="0"/>
        <v>0.43290043290043295</v>
      </c>
      <c r="U21" s="50"/>
    </row>
    <row r="22" spans="1:21" ht="12.75" customHeight="1" x14ac:dyDescent="0.25">
      <c r="A22" s="27" t="s">
        <v>68</v>
      </c>
      <c r="B22" s="28" t="s">
        <v>52</v>
      </c>
      <c r="C22" s="28" t="s">
        <v>50</v>
      </c>
      <c r="D22" s="29">
        <v>89500</v>
      </c>
      <c r="E22" s="29">
        <v>50000</v>
      </c>
      <c r="F22" s="47">
        <v>18</v>
      </c>
      <c r="G22" s="47">
        <v>25.25</v>
      </c>
      <c r="H22" s="47">
        <v>10</v>
      </c>
      <c r="I22" s="47">
        <v>10</v>
      </c>
      <c r="J22" s="47">
        <v>17.25</v>
      </c>
      <c r="K22" s="47">
        <v>9.25</v>
      </c>
      <c r="L22" s="48">
        <v>89.75</v>
      </c>
      <c r="M22" s="19">
        <f>'[1]ucast na zahr. fest. a cenach'!R21</f>
        <v>50000</v>
      </c>
      <c r="N22" s="33" t="s">
        <v>51</v>
      </c>
      <c r="O22" s="52" t="s">
        <v>51</v>
      </c>
      <c r="P22" s="34">
        <v>0.56000000000000005</v>
      </c>
      <c r="Q22" s="53">
        <v>0.9</v>
      </c>
      <c r="R22" s="35">
        <v>46253</v>
      </c>
      <c r="S22" s="26">
        <v>46265</v>
      </c>
      <c r="T22" s="51">
        <f t="shared" si="0"/>
        <v>0.79808459696727863</v>
      </c>
      <c r="U22" s="50"/>
    </row>
    <row r="23" spans="1:21" ht="12.5" x14ac:dyDescent="0.25">
      <c r="A23" s="27" t="s">
        <v>69</v>
      </c>
      <c r="B23" s="36" t="s">
        <v>53</v>
      </c>
      <c r="C23" s="37" t="s">
        <v>54</v>
      </c>
      <c r="D23" s="29">
        <v>135000</v>
      </c>
      <c r="E23" s="38">
        <v>120000</v>
      </c>
      <c r="F23" s="47">
        <v>16.5</v>
      </c>
      <c r="G23" s="47">
        <v>18.5</v>
      </c>
      <c r="H23" s="47">
        <v>8.25</v>
      </c>
      <c r="I23" s="47">
        <v>8.25</v>
      </c>
      <c r="J23" s="47">
        <v>14.5</v>
      </c>
      <c r="K23" s="47">
        <v>5.5</v>
      </c>
      <c r="L23" s="48">
        <v>71.5</v>
      </c>
      <c r="M23" s="45">
        <f>'[1]ucast na zahr. fest. a cenach'!R22</f>
        <v>80000</v>
      </c>
      <c r="N23" s="39" t="s">
        <v>51</v>
      </c>
      <c r="O23" s="52" t="s">
        <v>51</v>
      </c>
      <c r="P23" s="42">
        <v>0.89</v>
      </c>
      <c r="Q23" s="42">
        <v>0.9</v>
      </c>
      <c r="R23" s="16">
        <v>46287</v>
      </c>
      <c r="S23" s="26">
        <v>46295</v>
      </c>
      <c r="T23" s="51">
        <f t="shared" si="0"/>
        <v>0.84656084656084651</v>
      </c>
      <c r="U23" s="50"/>
    </row>
    <row r="24" spans="1:21" ht="12.5" x14ac:dyDescent="0.25">
      <c r="A24" s="27" t="s">
        <v>70</v>
      </c>
      <c r="B24" s="36" t="s">
        <v>55</v>
      </c>
      <c r="C24" s="37" t="s">
        <v>56</v>
      </c>
      <c r="D24" s="29">
        <v>75500</v>
      </c>
      <c r="E24" s="38">
        <v>50000</v>
      </c>
      <c r="F24" s="47">
        <v>15.5</v>
      </c>
      <c r="G24" s="47">
        <v>14.5</v>
      </c>
      <c r="H24" s="47">
        <v>7.75</v>
      </c>
      <c r="I24" s="47">
        <v>7.5</v>
      </c>
      <c r="J24" s="47">
        <v>7.25</v>
      </c>
      <c r="K24" s="47">
        <v>9.25</v>
      </c>
      <c r="L24" s="48">
        <v>61.75</v>
      </c>
      <c r="M24" s="45">
        <f>'[1]ucast na zahr. fest. a cenach'!R23</f>
        <v>0</v>
      </c>
      <c r="N24" s="39" t="s">
        <v>51</v>
      </c>
      <c r="O24" s="39"/>
      <c r="P24" s="42">
        <v>0.66</v>
      </c>
      <c r="Q24" s="39"/>
      <c r="R24" s="16">
        <v>46022</v>
      </c>
      <c r="S24" s="26"/>
      <c r="T24" s="51"/>
      <c r="U24" s="50"/>
    </row>
    <row r="25" spans="1:21" ht="12.75" customHeight="1" x14ac:dyDescent="0.25">
      <c r="A25" s="27" t="s">
        <v>71</v>
      </c>
      <c r="B25" s="36" t="s">
        <v>59</v>
      </c>
      <c r="C25" s="36" t="s">
        <v>60</v>
      </c>
      <c r="D25" s="29">
        <v>141000</v>
      </c>
      <c r="E25" s="38">
        <v>50000</v>
      </c>
      <c r="F25" s="47">
        <v>16.25</v>
      </c>
      <c r="G25" s="47">
        <v>22.75</v>
      </c>
      <c r="H25" s="47">
        <v>9.75</v>
      </c>
      <c r="I25" s="47">
        <v>8</v>
      </c>
      <c r="J25" s="47">
        <v>18</v>
      </c>
      <c r="K25" s="47">
        <v>9.5</v>
      </c>
      <c r="L25" s="48">
        <v>84.25</v>
      </c>
      <c r="M25" s="45">
        <f>'[1]ucast na zahr. fest. a cenach'!R24</f>
        <v>50000</v>
      </c>
      <c r="N25" s="39" t="s">
        <v>63</v>
      </c>
      <c r="O25" s="52" t="s">
        <v>51</v>
      </c>
      <c r="P25" s="42">
        <v>0.35</v>
      </c>
      <c r="Q25" s="42">
        <v>0.9</v>
      </c>
      <c r="R25" s="16">
        <v>46203</v>
      </c>
      <c r="S25" s="16">
        <v>46203</v>
      </c>
      <c r="T25" s="51">
        <f t="shared" si="0"/>
        <v>0.50658561296859173</v>
      </c>
      <c r="U25" s="50"/>
    </row>
    <row r="26" spans="1:21" ht="12.75" customHeight="1" x14ac:dyDescent="0.25">
      <c r="A26" s="27" t="s">
        <v>72</v>
      </c>
      <c r="B26" s="36" t="s">
        <v>57</v>
      </c>
      <c r="C26" s="36" t="s">
        <v>58</v>
      </c>
      <c r="D26" s="29">
        <v>130000</v>
      </c>
      <c r="E26" s="38">
        <v>107000</v>
      </c>
      <c r="F26" s="47">
        <v>14.25</v>
      </c>
      <c r="G26" s="47">
        <v>14.75</v>
      </c>
      <c r="H26" s="47">
        <v>9.25</v>
      </c>
      <c r="I26" s="47">
        <v>3.5</v>
      </c>
      <c r="J26" s="47">
        <v>5.25</v>
      </c>
      <c r="K26" s="47">
        <v>6.25</v>
      </c>
      <c r="L26" s="48">
        <v>53.25</v>
      </c>
      <c r="M26" s="45">
        <f>'[1]ucast na zahr. fest. a cenach'!R25</f>
        <v>0</v>
      </c>
      <c r="N26" s="39" t="s">
        <v>51</v>
      </c>
      <c r="O26" s="39"/>
      <c r="P26" s="42">
        <v>0.82</v>
      </c>
      <c r="Q26" s="39"/>
      <c r="R26" s="16">
        <v>46172</v>
      </c>
      <c r="S26" s="26"/>
      <c r="T26" s="39"/>
      <c r="U26" s="50"/>
    </row>
    <row r="27" spans="1:21" ht="12.75" customHeight="1" x14ac:dyDescent="0.25">
      <c r="A27" s="27" t="s">
        <v>73</v>
      </c>
      <c r="B27" s="36" t="s">
        <v>61</v>
      </c>
      <c r="C27" s="36" t="s">
        <v>62</v>
      </c>
      <c r="D27" s="29">
        <v>444384</v>
      </c>
      <c r="E27" s="38">
        <v>350000</v>
      </c>
      <c r="F27" s="47">
        <v>12.25</v>
      </c>
      <c r="G27" s="47">
        <v>11.25</v>
      </c>
      <c r="H27" s="47">
        <v>8</v>
      </c>
      <c r="I27" s="47">
        <v>3.25</v>
      </c>
      <c r="J27" s="47">
        <v>6</v>
      </c>
      <c r="K27" s="47">
        <v>5.5</v>
      </c>
      <c r="L27" s="48">
        <v>46.25</v>
      </c>
      <c r="M27" s="46">
        <f>'[1]ucast na zahr. fest. a cenach'!R26</f>
        <v>0</v>
      </c>
      <c r="N27" s="40" t="s">
        <v>51</v>
      </c>
      <c r="O27" s="40"/>
      <c r="P27" s="43">
        <v>0.79</v>
      </c>
      <c r="Q27" s="40"/>
      <c r="R27" s="16">
        <v>46203</v>
      </c>
      <c r="S27" s="26"/>
      <c r="T27" s="40"/>
      <c r="U27" s="50"/>
    </row>
    <row r="28" spans="1:21" ht="12.75" customHeight="1" x14ac:dyDescent="0.35">
      <c r="D28" s="44">
        <f>SUM(D18:D27)</f>
        <v>5964390</v>
      </c>
      <c r="E28" s="44">
        <f>SUM(E18:E27)</f>
        <v>4077000</v>
      </c>
      <c r="M28" s="41">
        <f>SUM(M18:M27)</f>
        <v>3530000</v>
      </c>
    </row>
    <row r="29" spans="1:21" ht="12.75" customHeight="1" x14ac:dyDescent="0.35">
      <c r="L29" s="2" t="s">
        <v>42</v>
      </c>
      <c r="M29" s="41">
        <f>4500000-M28</f>
        <v>970000</v>
      </c>
    </row>
  </sheetData>
  <sortState xmlns:xlrd2="http://schemas.microsoft.com/office/spreadsheetml/2017/richdata2" ref="A15:BH26">
    <sortCondition ref="A15"/>
  </sortState>
  <mergeCells count="22">
    <mergeCell ref="T14:T17"/>
    <mergeCell ref="R14:R17"/>
    <mergeCell ref="S14:S17"/>
    <mergeCell ref="A14:A17"/>
    <mergeCell ref="B14:B17"/>
    <mergeCell ref="C14:C17"/>
    <mergeCell ref="D14:D17"/>
    <mergeCell ref="E14:E17"/>
    <mergeCell ref="N14:N17"/>
    <mergeCell ref="O14:O17"/>
    <mergeCell ref="P14:P17"/>
    <mergeCell ref="Q14:Q17"/>
    <mergeCell ref="F15:G15"/>
    <mergeCell ref="M14:M17"/>
    <mergeCell ref="F14:K14"/>
    <mergeCell ref="H15:K15"/>
    <mergeCell ref="L14:L16"/>
    <mergeCell ref="A7:C7"/>
    <mergeCell ref="D10:M10"/>
    <mergeCell ref="D9:M9"/>
    <mergeCell ref="D8:M8"/>
    <mergeCell ref="D11:M11"/>
  </mergeCells>
  <dataValidations count="6">
    <dataValidation type="decimal" operator="lessThanOrEqual" allowBlank="1" showInputMessage="1" showErrorMessage="1" error="max. 40" sqref="F18:F27" xr:uid="{00000000-0002-0000-0000-000000000000}">
      <formula1>20</formula1>
    </dataValidation>
    <dataValidation type="decimal" operator="lessThanOrEqual" allowBlank="1" showInputMessage="1" showErrorMessage="1" error="max. 15" sqref="H18:H27" xr:uid="{00000000-0002-0000-0000-000001000000}">
      <formula1>10</formula1>
    </dataValidation>
    <dataValidation type="decimal" operator="lessThanOrEqual" allowBlank="1" showInputMessage="1" showErrorMessage="1" error="max. 10" sqref="K18:K27" xr:uid="{00000000-0002-0000-0000-000002000000}">
      <formula1>10</formula1>
    </dataValidation>
    <dataValidation type="decimal" operator="lessThanOrEqual" allowBlank="1" showInputMessage="1" showErrorMessage="1" error="max. 5" sqref="I18:I27" xr:uid="{00000000-0002-0000-0000-000003000000}">
      <formula1>10</formula1>
    </dataValidation>
    <dataValidation type="decimal" operator="lessThanOrEqual" allowBlank="1" showInputMessage="1" showErrorMessage="1" error="max. 15" sqref="G18:G27" xr:uid="{AB3202BC-BB60-C341-B3E9-A7E6642543A8}">
      <formula1>30</formula1>
    </dataValidation>
    <dataValidation type="decimal" operator="lessThanOrEqual" allowBlank="1" showInputMessage="1" showErrorMessage="1" error="max. 10" sqref="J18:J27" xr:uid="{0202B600-55D4-7741-A4C9-F77303177517}">
      <formula1>20</formula1>
    </dataValidation>
  </dataValidations>
  <pageMargins left="0.7" right="0.7" top="0.78740157499999996" bottom="0.78740157499999996" header="0.3" footer="0.3"/>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0C55-B8E7-4E15-ADB0-DDDBAFBC4D7E}">
  <dimension ref="A1:U28"/>
  <sheetViews>
    <sheetView showGridLines="0" zoomScale="60" zoomScaleNormal="60" workbookViewId="0"/>
  </sheetViews>
  <sheetFormatPr defaultRowHeight="14.5" x14ac:dyDescent="0.35"/>
  <cols>
    <col min="1" max="1" width="14.26953125" customWidth="1"/>
    <col min="2" max="2" width="53" customWidth="1"/>
    <col min="3" max="3" width="40.81640625" customWidth="1"/>
    <col min="4" max="4" width="18.453125" customWidth="1"/>
    <col min="5" max="5" width="18.5429687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x14ac:dyDescent="0.35">
      <c r="A2" s="3" t="s">
        <v>1</v>
      </c>
      <c r="B2" s="2"/>
      <c r="C2" s="2"/>
      <c r="D2" s="3" t="s">
        <v>2</v>
      </c>
      <c r="E2" s="2"/>
      <c r="F2" s="2"/>
      <c r="G2" s="2"/>
      <c r="H2" s="2"/>
      <c r="I2" s="2"/>
      <c r="J2" s="2"/>
      <c r="K2" s="2"/>
      <c r="L2" s="2"/>
      <c r="M2" s="2"/>
      <c r="N2" s="2"/>
      <c r="O2" s="2"/>
      <c r="P2" s="2"/>
      <c r="Q2" s="2"/>
      <c r="R2" s="2"/>
      <c r="S2" s="2"/>
      <c r="T2" s="2"/>
      <c r="U2" s="2"/>
    </row>
    <row r="3" spans="1:21" x14ac:dyDescent="0.35">
      <c r="A3" s="3" t="s">
        <v>3</v>
      </c>
      <c r="B3" s="2"/>
      <c r="C3" s="2"/>
      <c r="D3" s="10" t="s">
        <v>4</v>
      </c>
      <c r="E3" s="2"/>
      <c r="F3" s="2"/>
      <c r="G3" s="2"/>
      <c r="H3" s="2"/>
      <c r="I3" s="2"/>
      <c r="J3" s="2"/>
      <c r="K3" s="2"/>
      <c r="L3" s="2"/>
      <c r="M3" s="2"/>
      <c r="N3" s="2"/>
      <c r="O3" s="2"/>
      <c r="P3" s="2"/>
      <c r="Q3" s="2"/>
      <c r="R3" s="2"/>
      <c r="S3" s="2"/>
      <c r="T3" s="2"/>
      <c r="U3" s="2"/>
    </row>
    <row r="4" spans="1:21" x14ac:dyDescent="0.35">
      <c r="A4" s="3" t="s">
        <v>5</v>
      </c>
      <c r="B4" s="2"/>
      <c r="C4" s="2"/>
      <c r="D4" s="2" t="s">
        <v>6</v>
      </c>
      <c r="E4" s="2"/>
      <c r="F4" s="2"/>
      <c r="G4" s="2"/>
      <c r="H4" s="2"/>
      <c r="I4" s="2"/>
      <c r="J4" s="2"/>
      <c r="K4" s="2"/>
      <c r="L4" s="2"/>
      <c r="M4" s="2"/>
      <c r="N4" s="2"/>
      <c r="O4" s="2"/>
      <c r="P4" s="2"/>
      <c r="Q4" s="2"/>
      <c r="R4" s="2"/>
      <c r="S4" s="2"/>
      <c r="T4" s="2"/>
      <c r="U4" s="2"/>
    </row>
    <row r="5" spans="1:21" x14ac:dyDescent="0.35">
      <c r="A5" s="3" t="s">
        <v>7</v>
      </c>
      <c r="B5" s="2"/>
      <c r="C5" s="2"/>
      <c r="D5" s="2" t="s">
        <v>8</v>
      </c>
      <c r="E5" s="2"/>
      <c r="F5" s="2"/>
      <c r="G5" s="2"/>
      <c r="H5" s="2"/>
      <c r="I5" s="2"/>
      <c r="J5" s="2"/>
      <c r="K5" s="2"/>
      <c r="L5" s="2"/>
      <c r="M5" s="2"/>
      <c r="N5" s="2"/>
      <c r="O5" s="2"/>
      <c r="P5" s="2"/>
      <c r="Q5" s="2"/>
      <c r="R5" s="2"/>
      <c r="S5" s="2"/>
      <c r="T5" s="2"/>
      <c r="U5" s="2"/>
    </row>
    <row r="6" spans="1:21" x14ac:dyDescent="0.35">
      <c r="A6" s="3" t="s">
        <v>9</v>
      </c>
      <c r="B6" s="2"/>
      <c r="C6" s="2"/>
      <c r="D6" s="2"/>
      <c r="E6" s="2"/>
      <c r="F6" s="2"/>
      <c r="G6" s="2"/>
      <c r="H6" s="2"/>
      <c r="I6" s="2"/>
      <c r="J6" s="2"/>
      <c r="K6" s="2"/>
      <c r="L6" s="2"/>
      <c r="M6" s="2"/>
      <c r="N6" s="2"/>
      <c r="O6" s="2"/>
      <c r="P6" s="2"/>
      <c r="Q6" s="2"/>
      <c r="R6" s="2"/>
      <c r="S6" s="2"/>
      <c r="T6" s="2"/>
      <c r="U6" s="2"/>
    </row>
    <row r="7" spans="1:21" ht="13.5" customHeight="1" x14ac:dyDescent="0.35">
      <c r="A7" s="54" t="s">
        <v>10</v>
      </c>
      <c r="B7" s="54"/>
      <c r="C7" s="54"/>
      <c r="D7" s="3" t="s">
        <v>11</v>
      </c>
      <c r="E7" s="2"/>
      <c r="F7" s="2"/>
      <c r="G7" s="2"/>
      <c r="H7" s="2"/>
      <c r="I7" s="2"/>
      <c r="J7" s="2"/>
      <c r="K7" s="2"/>
      <c r="L7" s="2"/>
      <c r="M7" s="2"/>
      <c r="N7" s="2"/>
      <c r="O7" s="2"/>
      <c r="P7" s="2"/>
      <c r="Q7" s="2"/>
      <c r="R7" s="2"/>
      <c r="S7" s="2"/>
      <c r="T7" s="2"/>
      <c r="U7" s="2"/>
    </row>
    <row r="8" spans="1:21" ht="13.5" customHeight="1" x14ac:dyDescent="0.35">
      <c r="A8" s="3" t="s">
        <v>12</v>
      </c>
      <c r="B8" s="2"/>
      <c r="C8" s="2"/>
      <c r="D8" s="55" t="s">
        <v>13</v>
      </c>
      <c r="E8" s="55"/>
      <c r="F8" s="55"/>
      <c r="G8" s="55"/>
      <c r="H8" s="55"/>
      <c r="I8" s="55"/>
      <c r="J8" s="55"/>
      <c r="K8" s="55"/>
      <c r="L8" s="55"/>
      <c r="M8" s="55"/>
      <c r="N8" s="55"/>
      <c r="O8" s="2"/>
      <c r="P8" s="2"/>
      <c r="Q8" s="2"/>
      <c r="R8" s="2"/>
      <c r="S8" s="2"/>
      <c r="T8" s="2"/>
      <c r="U8" s="2"/>
    </row>
    <row r="9" spans="1:21" ht="37.5" customHeight="1" x14ac:dyDescent="0.35">
      <c r="A9" s="2"/>
      <c r="B9" s="2"/>
      <c r="C9" s="2"/>
      <c r="D9" s="55" t="s">
        <v>14</v>
      </c>
      <c r="E9" s="55"/>
      <c r="F9" s="55"/>
      <c r="G9" s="55"/>
      <c r="H9" s="55"/>
      <c r="I9" s="55"/>
      <c r="J9" s="55"/>
      <c r="K9" s="55"/>
      <c r="L9" s="55"/>
      <c r="M9" s="55"/>
      <c r="N9" s="55"/>
      <c r="O9" s="2"/>
      <c r="P9" s="2"/>
      <c r="Q9" s="2"/>
      <c r="R9" s="2"/>
      <c r="S9" s="2"/>
      <c r="T9" s="2"/>
      <c r="U9" s="2"/>
    </row>
    <row r="10" spans="1:21" ht="37.5" customHeight="1" x14ac:dyDescent="0.35">
      <c r="A10" s="2"/>
      <c r="B10" s="2"/>
      <c r="C10" s="2"/>
      <c r="D10" s="55" t="s">
        <v>15</v>
      </c>
      <c r="E10" s="55"/>
      <c r="F10" s="55"/>
      <c r="G10" s="55"/>
      <c r="H10" s="55"/>
      <c r="I10" s="55"/>
      <c r="J10" s="55"/>
      <c r="K10" s="55"/>
      <c r="L10" s="55"/>
      <c r="M10" s="55"/>
      <c r="N10" s="55"/>
      <c r="O10" s="2"/>
      <c r="P10" s="2"/>
      <c r="Q10" s="2"/>
      <c r="R10" s="2"/>
      <c r="S10" s="2"/>
      <c r="T10" s="2"/>
      <c r="U10" s="2"/>
    </row>
    <row r="11" spans="1:21" ht="117.75" customHeight="1" x14ac:dyDescent="0.35">
      <c r="A11" s="2"/>
      <c r="B11" s="2"/>
      <c r="C11" s="2"/>
      <c r="D11" s="55" t="s">
        <v>16</v>
      </c>
      <c r="E11" s="55"/>
      <c r="F11" s="55"/>
      <c r="G11" s="55"/>
      <c r="H11" s="55"/>
      <c r="I11" s="55"/>
      <c r="J11" s="55"/>
      <c r="K11" s="55"/>
      <c r="L11" s="55"/>
      <c r="M11" s="55"/>
      <c r="N11" s="55"/>
      <c r="O11" s="2"/>
      <c r="P11" s="2"/>
      <c r="Q11" s="2"/>
      <c r="R11" s="2"/>
      <c r="S11" s="2"/>
      <c r="T11" s="2"/>
      <c r="U11" s="2"/>
    </row>
    <row r="12" spans="1:21" x14ac:dyDescent="0.35">
      <c r="A12" s="3"/>
      <c r="B12" s="2"/>
      <c r="C12" s="2"/>
      <c r="D12" s="2"/>
      <c r="E12" s="2"/>
      <c r="F12" s="2"/>
      <c r="G12" s="3"/>
      <c r="H12" s="3"/>
      <c r="I12" s="3"/>
      <c r="J12" s="2"/>
      <c r="K12" s="2"/>
      <c r="L12" s="2"/>
      <c r="M12" s="2"/>
      <c r="N12" s="2"/>
      <c r="O12" s="2"/>
    </row>
    <row r="13" spans="1:21" ht="15" customHeight="1" x14ac:dyDescent="0.35">
      <c r="A13" s="58" t="s">
        <v>17</v>
      </c>
      <c r="B13" s="56" t="s">
        <v>18</v>
      </c>
      <c r="C13" s="56" t="s">
        <v>19</v>
      </c>
      <c r="D13" s="56" t="s">
        <v>20</v>
      </c>
      <c r="E13" s="77" t="s">
        <v>21</v>
      </c>
      <c r="F13" s="73" t="s">
        <v>22</v>
      </c>
      <c r="G13" s="74"/>
      <c r="H13" s="74"/>
      <c r="I13" s="74"/>
      <c r="J13" s="74"/>
      <c r="K13" s="81"/>
      <c r="L13" s="58" t="s">
        <v>23</v>
      </c>
      <c r="M13" s="2"/>
      <c r="N13" s="2"/>
      <c r="O13" s="2"/>
    </row>
    <row r="14" spans="1:21" x14ac:dyDescent="0.35">
      <c r="A14" s="59"/>
      <c r="B14" s="57"/>
      <c r="C14" s="57"/>
      <c r="D14" s="57"/>
      <c r="E14" s="78"/>
      <c r="F14" s="71" t="s">
        <v>31</v>
      </c>
      <c r="G14" s="72"/>
      <c r="H14" s="75" t="s">
        <v>32</v>
      </c>
      <c r="I14" s="76"/>
      <c r="J14" s="76"/>
      <c r="K14" s="80"/>
      <c r="L14" s="59"/>
      <c r="M14" s="2"/>
      <c r="N14" s="2"/>
      <c r="O14" s="2"/>
    </row>
    <row r="15" spans="1:21" ht="108" x14ac:dyDescent="0.35">
      <c r="A15" s="59"/>
      <c r="B15" s="57"/>
      <c r="C15" s="57"/>
      <c r="D15" s="57"/>
      <c r="E15" s="78"/>
      <c r="F15" s="12" t="s">
        <v>33</v>
      </c>
      <c r="G15" s="12" t="s">
        <v>34</v>
      </c>
      <c r="H15" s="12" t="s">
        <v>35</v>
      </c>
      <c r="I15" s="12" t="s">
        <v>36</v>
      </c>
      <c r="J15" s="12" t="s">
        <v>37</v>
      </c>
      <c r="K15" s="14" t="s">
        <v>38</v>
      </c>
      <c r="L15" s="68"/>
      <c r="M15" s="2"/>
      <c r="N15" s="2"/>
      <c r="O15" s="2"/>
    </row>
    <row r="16" spans="1:21" ht="29.25" customHeight="1" x14ac:dyDescent="0.35">
      <c r="A16" s="60"/>
      <c r="B16" s="61"/>
      <c r="C16" s="61"/>
      <c r="D16" s="61"/>
      <c r="E16" s="79"/>
      <c r="F16" s="11" t="s">
        <v>39</v>
      </c>
      <c r="G16" s="11" t="s">
        <v>40</v>
      </c>
      <c r="H16" s="11" t="s">
        <v>41</v>
      </c>
      <c r="I16" s="11" t="s">
        <v>41</v>
      </c>
      <c r="J16" s="11" t="s">
        <v>39</v>
      </c>
      <c r="K16" s="11" t="s">
        <v>41</v>
      </c>
      <c r="L16" s="11"/>
      <c r="M16" s="2"/>
      <c r="N16" s="2"/>
      <c r="O16" s="2"/>
    </row>
    <row r="17" spans="1:15" x14ac:dyDescent="0.35">
      <c r="A17" s="9" t="str">
        <f>'ucast na zahr. fest. a cenach'!A18</f>
        <v>3/2026</v>
      </c>
      <c r="B17" s="9" t="str">
        <f>'ucast na zahr. fest. a cenach'!B18</f>
        <v>Ještě nejsem, kým chci být - Oscar 1. kolo</v>
      </c>
      <c r="C17" s="9" t="str">
        <f>'ucast na zahr. fest. a cenach'!C18</f>
        <v>Somatic Films s.r.o.</v>
      </c>
      <c r="D17" s="49">
        <f>'ucast na zahr. fest. a cenach'!D18</f>
        <v>4391006</v>
      </c>
      <c r="E17" s="49">
        <f>'ucast na zahr. fest. a cenach'!E18</f>
        <v>3000000</v>
      </c>
      <c r="F17" s="7">
        <f>[2]Bodování!J16</f>
        <v>20</v>
      </c>
      <c r="G17" s="7">
        <f>[2]Bodování!K16</f>
        <v>28</v>
      </c>
      <c r="H17" s="7">
        <f>[2]Bodování!L16</f>
        <v>10</v>
      </c>
      <c r="I17" s="7">
        <f>[2]Bodování!M16</f>
        <v>10</v>
      </c>
      <c r="J17" s="7">
        <f>[2]Bodování!N16</f>
        <v>20</v>
      </c>
      <c r="K17" s="7">
        <f>[2]Bodování!O16</f>
        <v>10</v>
      </c>
      <c r="L17" s="15">
        <f>SUM(F17:K17)</f>
        <v>98</v>
      </c>
      <c r="M17" s="2"/>
      <c r="N17" s="2"/>
      <c r="O17" s="2"/>
    </row>
    <row r="18" spans="1:15" x14ac:dyDescent="0.35">
      <c r="A18" s="9" t="str">
        <f>'ucast na zahr. fest. a cenach'!A19</f>
        <v>5/2026</v>
      </c>
      <c r="B18" s="9" t="str">
        <f>'ucast na zahr. fest. a cenach'!B19</f>
        <v>Bubák – Tallinn Black Nights FF</v>
      </c>
      <c r="C18" s="9" t="str">
        <f>'ucast na zahr. fest. a cenach'!C19</f>
        <v>MasterFilm, s.r.o.</v>
      </c>
      <c r="D18" s="49">
        <f>'ucast na zahr. fest. a cenach'!D19</f>
        <v>313000</v>
      </c>
      <c r="E18" s="49">
        <f>'ucast na zahr. fest. a cenach'!E19</f>
        <v>250000</v>
      </c>
      <c r="F18" s="7">
        <f>[2]Bodování!J17</f>
        <v>20</v>
      </c>
      <c r="G18" s="7">
        <f>[2]Bodování!K17</f>
        <v>26</v>
      </c>
      <c r="H18" s="7">
        <f>[2]Bodování!L17</f>
        <v>8</v>
      </c>
      <c r="I18" s="7">
        <f>[2]Bodování!M17</f>
        <v>8</v>
      </c>
      <c r="J18" s="7">
        <f>[2]Bodování!N17</f>
        <v>17</v>
      </c>
      <c r="K18" s="7">
        <f>[2]Bodování!O17</f>
        <v>9</v>
      </c>
      <c r="L18" s="15">
        <f t="shared" ref="L18:L26" si="0">SUM(F18:K18)</f>
        <v>88</v>
      </c>
      <c r="M18" s="2"/>
      <c r="N18" s="2"/>
      <c r="O18" s="2"/>
    </row>
    <row r="19" spans="1:15" x14ac:dyDescent="0.35">
      <c r="A19" s="9" t="str">
        <f>'ucast na zahr. fest. a cenach'!A20</f>
        <v>6/2026</v>
      </c>
      <c r="B19" s="9" t="str">
        <f>'ucast na zahr. fest. a cenach'!B20</f>
        <v>Kaštánci - Cinekid</v>
      </c>
      <c r="C19" s="9" t="str">
        <f>'ucast na zahr. fest. a cenach'!C20</f>
        <v>Pure Shore s.r.o.</v>
      </c>
      <c r="D19" s="49">
        <f>'ucast na zahr. fest. a cenach'!D20</f>
        <v>80000</v>
      </c>
      <c r="E19" s="49">
        <f>'ucast na zahr. fest. a cenach'!E20</f>
        <v>50000</v>
      </c>
      <c r="F19" s="7">
        <f>[2]Bodování!J18</f>
        <v>18</v>
      </c>
      <c r="G19" s="7">
        <f>[2]Bodování!K18</f>
        <v>29</v>
      </c>
      <c r="H19" s="7">
        <f>[2]Bodování!L18</f>
        <v>10</v>
      </c>
      <c r="I19" s="7">
        <f>[2]Bodování!M18</f>
        <v>10</v>
      </c>
      <c r="J19" s="7">
        <f>[2]Bodování!N18</f>
        <v>18</v>
      </c>
      <c r="K19" s="7">
        <f>[2]Bodování!O18</f>
        <v>9</v>
      </c>
      <c r="L19" s="15">
        <f t="shared" si="0"/>
        <v>94</v>
      </c>
      <c r="M19" s="2"/>
      <c r="N19" s="2"/>
      <c r="O19" s="2"/>
    </row>
    <row r="20" spans="1:15" x14ac:dyDescent="0.35">
      <c r="A20" s="9" t="str">
        <f>'ucast na zahr. fest. a cenach'!A21</f>
        <v>11/2026</v>
      </c>
      <c r="B20" s="9" t="str">
        <f>'ucast na zahr. fest. a cenach'!B21</f>
        <v>Nora - ACE Annual Programme</v>
      </c>
      <c r="C20" s="9" t="str">
        <f>'ucast na zahr. fest. a cenach'!C21</f>
        <v>Cinémotif Films s.r.o.</v>
      </c>
      <c r="D20" s="49">
        <f>'ucast na zahr. fest. a cenach'!D21</f>
        <v>165000</v>
      </c>
      <c r="E20" s="49">
        <f>'ucast na zahr. fest. a cenach'!E21</f>
        <v>50000</v>
      </c>
      <c r="F20" s="7">
        <f>[2]Bodování!J19</f>
        <v>20</v>
      </c>
      <c r="G20" s="7">
        <f>[2]Bodování!K19</f>
        <v>25</v>
      </c>
      <c r="H20" s="7">
        <f>[2]Bodování!L19</f>
        <v>10</v>
      </c>
      <c r="I20" s="7">
        <f>[2]Bodování!M19</f>
        <v>10</v>
      </c>
      <c r="J20" s="7">
        <f>[2]Bodování!N19</f>
        <v>20</v>
      </c>
      <c r="K20" s="7">
        <f>[2]Bodování!O19</f>
        <v>9</v>
      </c>
      <c r="L20" s="15">
        <f t="shared" si="0"/>
        <v>94</v>
      </c>
      <c r="M20" s="2"/>
      <c r="N20" s="2"/>
      <c r="O20" s="2"/>
    </row>
    <row r="21" spans="1:15" x14ac:dyDescent="0.35">
      <c r="A21" s="9" t="str">
        <f>'ucast na zahr. fest. a cenach'!A22</f>
        <v>17/2026</v>
      </c>
      <c r="B21" s="9" t="str">
        <f>'ucast na zahr. fest. a cenach'!B22</f>
        <v>EAVE - Moje druhé, skvélé já</v>
      </c>
      <c r="C21" s="9" t="str">
        <f>'ucast na zahr. fest. a cenach'!C22</f>
        <v>Cinémotif Films s.r.o.</v>
      </c>
      <c r="D21" s="49">
        <f>'ucast na zahr. fest. a cenach'!D22</f>
        <v>89500</v>
      </c>
      <c r="E21" s="49">
        <f>'ucast na zahr. fest. a cenach'!E22</f>
        <v>50000</v>
      </c>
      <c r="F21" s="7">
        <f>[2]Bodování!J20</f>
        <v>18</v>
      </c>
      <c r="G21" s="7">
        <f>[2]Bodování!K20</f>
        <v>26</v>
      </c>
      <c r="H21" s="7">
        <f>[2]Bodování!L20</f>
        <v>10</v>
      </c>
      <c r="I21" s="7">
        <f>[2]Bodování!M20</f>
        <v>10</v>
      </c>
      <c r="J21" s="7">
        <f>[2]Bodování!N20</f>
        <v>18</v>
      </c>
      <c r="K21" s="7">
        <f>[2]Bodování!O20</f>
        <v>7</v>
      </c>
      <c r="L21" s="15">
        <f t="shared" si="0"/>
        <v>89</v>
      </c>
      <c r="M21" s="2"/>
      <c r="N21" s="2"/>
      <c r="O21" s="2"/>
    </row>
    <row r="22" spans="1:15" x14ac:dyDescent="0.35">
      <c r="A22" s="9" t="str">
        <f>'ucast na zahr. fest. a cenach'!A23</f>
        <v>20/2026</v>
      </c>
      <c r="B22" s="9" t="str">
        <f>'ucast na zahr. fest. a cenach'!B23</f>
        <v>Hladovka na Warsaw Film Festival a Tallinn Black Nights Film Festival</v>
      </c>
      <c r="C22" s="9" t="str">
        <f>'ucast na zahr. fest. a cenach'!C23</f>
        <v>Background Films s.r.o.</v>
      </c>
      <c r="D22" s="49">
        <f>'ucast na zahr. fest. a cenach'!D23</f>
        <v>135000</v>
      </c>
      <c r="E22" s="49">
        <f>'ucast na zahr. fest. a cenach'!E23</f>
        <v>120000</v>
      </c>
      <c r="F22" s="7">
        <f>[2]Bodování!J21</f>
        <v>16</v>
      </c>
      <c r="G22" s="7">
        <f>[2]Bodování!K21</f>
        <v>24</v>
      </c>
      <c r="H22" s="7">
        <f>[2]Bodování!L21</f>
        <v>9</v>
      </c>
      <c r="I22" s="7">
        <f>[2]Bodování!M21</f>
        <v>9</v>
      </c>
      <c r="J22" s="7">
        <f>[2]Bodování!N21</f>
        <v>13</v>
      </c>
      <c r="K22" s="7">
        <f>[2]Bodování!O21</f>
        <v>6</v>
      </c>
      <c r="L22" s="15">
        <f t="shared" si="0"/>
        <v>77</v>
      </c>
      <c r="M22" s="2"/>
      <c r="N22" s="2"/>
      <c r="O22" s="2"/>
    </row>
    <row r="23" spans="1:15" x14ac:dyDescent="0.35">
      <c r="A23" s="9" t="str">
        <f>'ucast na zahr. fest. a cenach'!A24</f>
        <v>22/2026</v>
      </c>
      <c r="B23" s="9" t="str">
        <f>'ucast na zahr. fest. a cenach'!B24</f>
        <v>ŽÍTKOVSKÉ BOHYNĚ – MIA MARKET / DRAMA PITCHING FORUM</v>
      </c>
      <c r="C23" s="9" t="str">
        <f>'ucast na zahr. fest. a cenach'!C24</f>
        <v>NEGATIV s.r.o.</v>
      </c>
      <c r="D23" s="49">
        <f>'ucast na zahr. fest. a cenach'!D24</f>
        <v>75500</v>
      </c>
      <c r="E23" s="49">
        <f>'ucast na zahr. fest. a cenach'!E24</f>
        <v>50000</v>
      </c>
      <c r="F23" s="7">
        <f>[2]Bodování!J22</f>
        <v>17</v>
      </c>
      <c r="G23" s="7">
        <f>[2]Bodování!K22</f>
        <v>13</v>
      </c>
      <c r="H23" s="7">
        <f>[2]Bodování!L22</f>
        <v>7</v>
      </c>
      <c r="I23" s="7">
        <f>[2]Bodování!M22</f>
        <v>9</v>
      </c>
      <c r="J23" s="7">
        <f>[2]Bodování!N22</f>
        <v>14</v>
      </c>
      <c r="K23" s="7">
        <f>[2]Bodování!O22</f>
        <v>7</v>
      </c>
      <c r="L23" s="15">
        <f t="shared" si="0"/>
        <v>67</v>
      </c>
      <c r="M23" s="2"/>
      <c r="N23" s="2"/>
      <c r="O23" s="2"/>
    </row>
    <row r="24" spans="1:15" x14ac:dyDescent="0.35">
      <c r="A24" s="9" t="str">
        <f>'ucast na zahr. fest. a cenach'!A25</f>
        <v>36/2026</v>
      </c>
      <c r="B24" s="9" t="str">
        <f>'ucast na zahr. fest. a cenach'!B25</f>
        <v>Cold Feet na EAVE Ties That Bind</v>
      </c>
      <c r="C24" s="9" t="str">
        <f>'ucast na zahr. fest. a cenach'!C25</f>
        <v>Lonely Production s.r.o.</v>
      </c>
      <c r="D24" s="49">
        <f>'ucast na zahr. fest. a cenach'!D25</f>
        <v>141000</v>
      </c>
      <c r="E24" s="49">
        <f>'ucast na zahr. fest. a cenach'!E25</f>
        <v>50000</v>
      </c>
      <c r="F24" s="7">
        <f>[2]Bodování!J23</f>
        <v>19</v>
      </c>
      <c r="G24" s="7">
        <f>[2]Bodování!K23</f>
        <v>25</v>
      </c>
      <c r="H24" s="7">
        <f>[2]Bodování!L23</f>
        <v>9</v>
      </c>
      <c r="I24" s="7">
        <f>[2]Bodování!M23</f>
        <v>8</v>
      </c>
      <c r="J24" s="7">
        <f>[2]Bodování!N23</f>
        <v>18</v>
      </c>
      <c r="K24" s="7">
        <f>[2]Bodování!O23</f>
        <v>8</v>
      </c>
      <c r="L24" s="15">
        <f t="shared" si="0"/>
        <v>87</v>
      </c>
      <c r="M24" s="2"/>
      <c r="N24" s="2"/>
      <c r="O24" s="2"/>
    </row>
    <row r="25" spans="1:15" x14ac:dyDescent="0.35">
      <c r="A25" s="9" t="str">
        <f>'ucast na zahr. fest. a cenach'!A26</f>
        <v>37/2026</v>
      </c>
      <c r="B25" s="9" t="str">
        <f>'ucast na zahr. fest. a cenach'!B26</f>
        <v>FICHTELBERG</v>
      </c>
      <c r="C25" s="9" t="str">
        <f>'ucast na zahr. fest. a cenach'!C26</f>
        <v>CINEART TV Prague s.r.o.</v>
      </c>
      <c r="D25" s="49">
        <f>'ucast na zahr. fest. a cenach'!D26</f>
        <v>130000</v>
      </c>
      <c r="E25" s="49">
        <f>'ucast na zahr. fest. a cenach'!E26</f>
        <v>107000</v>
      </c>
      <c r="F25" s="7">
        <f>[2]Bodování!J24</f>
        <v>12</v>
      </c>
      <c r="G25" s="7">
        <f>[2]Bodování!K24</f>
        <v>14</v>
      </c>
      <c r="H25" s="7">
        <f>[2]Bodování!L24</f>
        <v>7</v>
      </c>
      <c r="I25" s="7">
        <f>[2]Bodování!M24</f>
        <v>5</v>
      </c>
      <c r="J25" s="7">
        <f>[2]Bodování!N24</f>
        <v>12</v>
      </c>
      <c r="K25" s="7">
        <f>[2]Bodování!O24</f>
        <v>7</v>
      </c>
      <c r="L25" s="15">
        <f t="shared" si="0"/>
        <v>57</v>
      </c>
      <c r="M25" s="2"/>
      <c r="N25" s="2"/>
      <c r="O25" s="2"/>
    </row>
    <row r="26" spans="1:15" x14ac:dyDescent="0.35">
      <c r="A26" s="9" t="str">
        <f>'ucast na zahr. fest. a cenach'!A27</f>
        <v>61/2026</v>
      </c>
      <c r="B26" s="9" t="str">
        <f>'ucast na zahr. fest. a cenach'!B27</f>
        <v>POTOPA</v>
      </c>
      <c r="C26" s="9" t="str">
        <f>'ucast na zahr. fest. a cenach'!C27</f>
        <v>CINEART TV PRAGUE s.r.o.</v>
      </c>
      <c r="D26" s="49">
        <f>'ucast na zahr. fest. a cenach'!D27</f>
        <v>444384</v>
      </c>
      <c r="E26" s="49">
        <f>'ucast na zahr. fest. a cenach'!E27</f>
        <v>350000</v>
      </c>
      <c r="F26" s="7">
        <f>[2]Bodování!J25</f>
        <v>19</v>
      </c>
      <c r="G26" s="7">
        <f>[2]Bodování!K25</f>
        <v>15</v>
      </c>
      <c r="H26" s="7">
        <f>[2]Bodování!L25</f>
        <v>8</v>
      </c>
      <c r="I26" s="7">
        <f>[2]Bodování!M25</f>
        <v>4</v>
      </c>
      <c r="J26" s="7">
        <f>[2]Bodování!N25</f>
        <v>9</v>
      </c>
      <c r="K26" s="7">
        <f>[2]Bodování!O25</f>
        <v>7</v>
      </c>
      <c r="L26" s="15">
        <f t="shared" si="0"/>
        <v>62</v>
      </c>
      <c r="M26" s="2"/>
      <c r="N26" s="2"/>
      <c r="O26" s="2"/>
    </row>
    <row r="27" spans="1:15" x14ac:dyDescent="0.35">
      <c r="A27" s="4"/>
      <c r="B27" s="4"/>
      <c r="C27" s="4"/>
      <c r="D27" s="5">
        <f>SUM(D17:D26)</f>
        <v>5964390</v>
      </c>
      <c r="E27" s="5">
        <f>SUM(E17:E26)</f>
        <v>4077000</v>
      </c>
      <c r="F27" s="4"/>
      <c r="G27" s="4"/>
      <c r="H27" s="4"/>
      <c r="I27" s="4"/>
      <c r="J27" s="4"/>
      <c r="K27" s="4"/>
      <c r="L27" s="4"/>
      <c r="M27" s="2"/>
      <c r="N27" s="2"/>
      <c r="O27" s="2"/>
    </row>
    <row r="28" spans="1:15" x14ac:dyDescent="0.35">
      <c r="A28" s="4"/>
      <c r="B28" s="4"/>
      <c r="C28" s="4"/>
      <c r="D28" s="4"/>
      <c r="E28" s="6"/>
      <c r="F28" s="4"/>
      <c r="G28" s="4"/>
      <c r="H28" s="4"/>
      <c r="I28" s="4"/>
      <c r="J28" s="4"/>
      <c r="K28" s="4"/>
      <c r="L28" s="4"/>
      <c r="M28" s="2"/>
      <c r="N28" s="2"/>
      <c r="O28" s="2"/>
    </row>
  </sheetData>
  <mergeCells count="14">
    <mergeCell ref="A7:C7"/>
    <mergeCell ref="A13:A16"/>
    <mergeCell ref="B13:B16"/>
    <mergeCell ref="C13:C16"/>
    <mergeCell ref="D13:D16"/>
    <mergeCell ref="E13:E16"/>
    <mergeCell ref="L13:L15"/>
    <mergeCell ref="F14:G14"/>
    <mergeCell ref="H14:K14"/>
    <mergeCell ref="D8:N8"/>
    <mergeCell ref="D9:N9"/>
    <mergeCell ref="D10:N10"/>
    <mergeCell ref="D11:N11"/>
    <mergeCell ref="F13:K13"/>
  </mergeCells>
  <dataValidations count="6">
    <dataValidation type="decimal" operator="lessThanOrEqual" allowBlank="1" showInputMessage="1" showErrorMessage="1" error="max. 10" sqref="J17:J26" xr:uid="{39610255-B49D-4FF1-BFD1-EB441BA08A0A}">
      <formula1>20</formula1>
    </dataValidation>
    <dataValidation type="decimal" operator="lessThanOrEqual" allowBlank="1" showInputMessage="1" showErrorMessage="1" error="max. 15" sqref="G17:G26" xr:uid="{946E3532-4499-4D8E-9C6C-88126A5AF8A6}">
      <formula1>30</formula1>
    </dataValidation>
    <dataValidation type="decimal" operator="lessThanOrEqual" allowBlank="1" showInputMessage="1" showErrorMessage="1" error="max. 5" sqref="I17:I26" xr:uid="{74B6EBC4-A6B0-46F0-912E-D2EA8E1B7881}">
      <formula1>10</formula1>
    </dataValidation>
    <dataValidation type="decimal" operator="lessThanOrEqual" allowBlank="1" showInputMessage="1" showErrorMessage="1" error="max. 10" sqref="K17:K26" xr:uid="{61B4C222-AD57-4523-BFBB-FD326A65B6C5}">
      <formula1>10</formula1>
    </dataValidation>
    <dataValidation type="decimal" operator="lessThanOrEqual" allowBlank="1" showInputMessage="1" showErrorMessage="1" error="max. 15" sqref="H17:H26" xr:uid="{8E79B195-CFEF-4665-AB3A-B7299DE84955}">
      <formula1>10</formula1>
    </dataValidation>
    <dataValidation type="decimal" operator="lessThanOrEqual" allowBlank="1" showInputMessage="1" showErrorMessage="1" error="max. 40" sqref="F17:F26" xr:uid="{79DE542D-6F38-4EE6-BF17-F8EBBAA6FE37}">
      <formula1>20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C22FB-6EA5-4537-8806-1EDF4CDCDA09}">
  <dimension ref="A1:U28"/>
  <sheetViews>
    <sheetView showGridLines="0" zoomScale="70" zoomScaleNormal="70" workbookViewId="0"/>
  </sheetViews>
  <sheetFormatPr defaultRowHeight="14.5" x14ac:dyDescent="0.35"/>
  <cols>
    <col min="1" max="1" width="14.26953125" customWidth="1"/>
    <col min="2" max="2" width="53" customWidth="1"/>
    <col min="3" max="3" width="40.81640625" customWidth="1"/>
    <col min="4" max="4" width="18.453125" customWidth="1"/>
    <col min="5" max="5" width="18.5429687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x14ac:dyDescent="0.35">
      <c r="A2" s="3" t="s">
        <v>1</v>
      </c>
      <c r="B2" s="2"/>
      <c r="C2" s="2"/>
      <c r="D2" s="3" t="s">
        <v>2</v>
      </c>
      <c r="E2" s="2"/>
      <c r="F2" s="2"/>
      <c r="G2" s="2"/>
      <c r="H2" s="2"/>
      <c r="I2" s="2"/>
      <c r="J2" s="2"/>
      <c r="K2" s="2"/>
      <c r="L2" s="2"/>
      <c r="M2" s="2"/>
      <c r="N2" s="2"/>
      <c r="O2" s="2"/>
      <c r="P2" s="2"/>
      <c r="Q2" s="2"/>
      <c r="R2" s="2"/>
      <c r="S2" s="2"/>
      <c r="T2" s="2"/>
      <c r="U2" s="2"/>
    </row>
    <row r="3" spans="1:21" x14ac:dyDescent="0.35">
      <c r="A3" s="3" t="s">
        <v>3</v>
      </c>
      <c r="B3" s="2"/>
      <c r="C3" s="2"/>
      <c r="D3" s="10" t="s">
        <v>4</v>
      </c>
      <c r="E3" s="2"/>
      <c r="F3" s="2"/>
      <c r="G3" s="2"/>
      <c r="H3" s="2"/>
      <c r="I3" s="2"/>
      <c r="J3" s="2"/>
      <c r="K3" s="2"/>
      <c r="L3" s="2"/>
      <c r="M3" s="2"/>
      <c r="N3" s="2"/>
      <c r="O3" s="2"/>
      <c r="P3" s="2"/>
      <c r="Q3" s="2"/>
      <c r="R3" s="2"/>
      <c r="S3" s="2"/>
      <c r="T3" s="2"/>
      <c r="U3" s="2"/>
    </row>
    <row r="4" spans="1:21" x14ac:dyDescent="0.35">
      <c r="A4" s="3" t="s">
        <v>5</v>
      </c>
      <c r="B4" s="2"/>
      <c r="C4" s="2"/>
      <c r="D4" s="2" t="s">
        <v>6</v>
      </c>
      <c r="E4" s="2"/>
      <c r="F4" s="2"/>
      <c r="G4" s="2"/>
      <c r="H4" s="2"/>
      <c r="I4" s="2"/>
      <c r="J4" s="2"/>
      <c r="K4" s="2"/>
      <c r="L4" s="2"/>
      <c r="M4" s="2"/>
      <c r="N4" s="2"/>
      <c r="O4" s="2"/>
      <c r="P4" s="2"/>
      <c r="Q4" s="2"/>
      <c r="R4" s="2"/>
      <c r="S4" s="2"/>
      <c r="T4" s="2"/>
      <c r="U4" s="2"/>
    </row>
    <row r="5" spans="1:21" x14ac:dyDescent="0.35">
      <c r="A5" s="3" t="s">
        <v>7</v>
      </c>
      <c r="B5" s="2"/>
      <c r="C5" s="2"/>
      <c r="D5" s="2" t="s">
        <v>8</v>
      </c>
      <c r="E5" s="2"/>
      <c r="F5" s="2"/>
      <c r="G5" s="2"/>
      <c r="H5" s="2"/>
      <c r="I5" s="2"/>
      <c r="J5" s="2"/>
      <c r="K5" s="2"/>
      <c r="L5" s="2"/>
      <c r="M5" s="2"/>
      <c r="N5" s="2"/>
      <c r="O5" s="2"/>
      <c r="P5" s="2"/>
      <c r="Q5" s="2"/>
      <c r="R5" s="2"/>
      <c r="S5" s="2"/>
      <c r="T5" s="2"/>
      <c r="U5" s="2"/>
    </row>
    <row r="6" spans="1:21" x14ac:dyDescent="0.35">
      <c r="A6" s="3" t="s">
        <v>9</v>
      </c>
      <c r="B6" s="2"/>
      <c r="C6" s="2"/>
      <c r="D6" s="2"/>
      <c r="E6" s="2"/>
      <c r="F6" s="2"/>
      <c r="G6" s="2"/>
      <c r="H6" s="2"/>
      <c r="I6" s="2"/>
      <c r="J6" s="2"/>
      <c r="K6" s="2"/>
      <c r="L6" s="2"/>
      <c r="M6" s="2"/>
      <c r="N6" s="2"/>
      <c r="O6" s="2"/>
      <c r="P6" s="2"/>
      <c r="Q6" s="2"/>
      <c r="R6" s="2"/>
      <c r="S6" s="2"/>
      <c r="T6" s="2"/>
      <c r="U6" s="2"/>
    </row>
    <row r="7" spans="1:21" ht="13.5" customHeight="1" x14ac:dyDescent="0.35">
      <c r="A7" s="54" t="s">
        <v>10</v>
      </c>
      <c r="B7" s="54"/>
      <c r="C7" s="54"/>
      <c r="D7" s="3" t="s">
        <v>11</v>
      </c>
      <c r="E7" s="2"/>
      <c r="F7" s="2"/>
      <c r="G7" s="2"/>
      <c r="H7" s="2"/>
      <c r="I7" s="2"/>
      <c r="J7" s="2"/>
      <c r="K7" s="2"/>
      <c r="L7" s="2"/>
      <c r="M7" s="2"/>
      <c r="N7" s="2"/>
      <c r="O7" s="2"/>
      <c r="P7" s="2"/>
      <c r="Q7" s="2"/>
      <c r="R7" s="2"/>
      <c r="S7" s="2"/>
      <c r="T7" s="2"/>
      <c r="U7" s="2"/>
    </row>
    <row r="8" spans="1:21" ht="13.5" customHeight="1" x14ac:dyDescent="0.35">
      <c r="A8" s="3" t="s">
        <v>12</v>
      </c>
      <c r="B8" s="2"/>
      <c r="C8" s="2"/>
      <c r="D8" s="55" t="s">
        <v>13</v>
      </c>
      <c r="E8" s="55"/>
      <c r="F8" s="55"/>
      <c r="G8" s="55"/>
      <c r="H8" s="55"/>
      <c r="I8" s="55"/>
      <c r="J8" s="55"/>
      <c r="K8" s="55"/>
      <c r="L8" s="55"/>
      <c r="M8" s="55"/>
      <c r="N8" s="55"/>
      <c r="O8" s="2"/>
      <c r="P8" s="2"/>
      <c r="Q8" s="2"/>
      <c r="R8" s="2"/>
      <c r="S8" s="2"/>
      <c r="T8" s="2"/>
      <c r="U8" s="2"/>
    </row>
    <row r="9" spans="1:21" ht="37.5" customHeight="1" x14ac:dyDescent="0.35">
      <c r="A9" s="2"/>
      <c r="B9" s="2"/>
      <c r="C9" s="2"/>
      <c r="D9" s="55" t="s">
        <v>14</v>
      </c>
      <c r="E9" s="55"/>
      <c r="F9" s="55"/>
      <c r="G9" s="55"/>
      <c r="H9" s="55"/>
      <c r="I9" s="55"/>
      <c r="J9" s="55"/>
      <c r="K9" s="55"/>
      <c r="L9" s="55"/>
      <c r="M9" s="55"/>
      <c r="N9" s="55"/>
      <c r="O9" s="2"/>
      <c r="P9" s="2"/>
      <c r="Q9" s="2"/>
      <c r="R9" s="2"/>
      <c r="S9" s="2"/>
      <c r="T9" s="2"/>
      <c r="U9" s="2"/>
    </row>
    <row r="10" spans="1:21" ht="37.5" customHeight="1" x14ac:dyDescent="0.35">
      <c r="A10" s="2"/>
      <c r="B10" s="2"/>
      <c r="C10" s="2"/>
      <c r="D10" s="55" t="s">
        <v>15</v>
      </c>
      <c r="E10" s="55"/>
      <c r="F10" s="55"/>
      <c r="G10" s="55"/>
      <c r="H10" s="55"/>
      <c r="I10" s="55"/>
      <c r="J10" s="55"/>
      <c r="K10" s="55"/>
      <c r="L10" s="55"/>
      <c r="M10" s="55"/>
      <c r="N10" s="55"/>
      <c r="O10" s="2"/>
      <c r="P10" s="2"/>
      <c r="Q10" s="2"/>
      <c r="R10" s="2"/>
      <c r="S10" s="2"/>
      <c r="T10" s="2"/>
      <c r="U10" s="2"/>
    </row>
    <row r="11" spans="1:21" ht="117.75" customHeight="1" x14ac:dyDescent="0.35">
      <c r="A11" s="2"/>
      <c r="B11" s="2"/>
      <c r="C11" s="2"/>
      <c r="D11" s="55" t="s">
        <v>16</v>
      </c>
      <c r="E11" s="55"/>
      <c r="F11" s="55"/>
      <c r="G11" s="55"/>
      <c r="H11" s="55"/>
      <c r="I11" s="55"/>
      <c r="J11" s="55"/>
      <c r="K11" s="55"/>
      <c r="L11" s="55"/>
      <c r="M11" s="55"/>
      <c r="N11" s="55"/>
      <c r="O11" s="2"/>
      <c r="P11" s="2"/>
      <c r="Q11" s="2"/>
      <c r="R11" s="2"/>
      <c r="S11" s="2"/>
      <c r="T11" s="2"/>
      <c r="U11" s="2"/>
    </row>
    <row r="12" spans="1:21" x14ac:dyDescent="0.35">
      <c r="A12" s="3"/>
      <c r="B12" s="2"/>
      <c r="C12" s="2"/>
      <c r="D12" s="2"/>
      <c r="E12" s="2"/>
      <c r="F12" s="2"/>
      <c r="G12" s="3"/>
      <c r="H12" s="3"/>
      <c r="I12" s="3"/>
      <c r="J12" s="2"/>
      <c r="K12" s="2"/>
      <c r="L12" s="2"/>
      <c r="M12" s="2"/>
      <c r="N12" s="2"/>
      <c r="O12" s="2"/>
    </row>
    <row r="13" spans="1:21" ht="15" customHeight="1" x14ac:dyDescent="0.35">
      <c r="A13" s="58" t="s">
        <v>17</v>
      </c>
      <c r="B13" s="56" t="s">
        <v>18</v>
      </c>
      <c r="C13" s="56" t="s">
        <v>19</v>
      </c>
      <c r="D13" s="56" t="s">
        <v>20</v>
      </c>
      <c r="E13" s="77" t="s">
        <v>21</v>
      </c>
      <c r="F13" s="73" t="s">
        <v>22</v>
      </c>
      <c r="G13" s="74"/>
      <c r="H13" s="74"/>
      <c r="I13" s="74"/>
      <c r="J13" s="74"/>
      <c r="K13" s="81"/>
      <c r="L13" s="58" t="s">
        <v>23</v>
      </c>
      <c r="M13" s="2"/>
      <c r="N13" s="2"/>
      <c r="O13" s="2"/>
    </row>
    <row r="14" spans="1:21" x14ac:dyDescent="0.35">
      <c r="A14" s="59"/>
      <c r="B14" s="57"/>
      <c r="C14" s="57"/>
      <c r="D14" s="57"/>
      <c r="E14" s="78"/>
      <c r="F14" s="71" t="s">
        <v>31</v>
      </c>
      <c r="G14" s="72"/>
      <c r="H14" s="75" t="s">
        <v>32</v>
      </c>
      <c r="I14" s="76"/>
      <c r="J14" s="76"/>
      <c r="K14" s="80"/>
      <c r="L14" s="59"/>
      <c r="M14" s="2"/>
      <c r="N14" s="2"/>
      <c r="O14" s="2"/>
    </row>
    <row r="15" spans="1:21" ht="108" x14ac:dyDescent="0.35">
      <c r="A15" s="59"/>
      <c r="B15" s="57"/>
      <c r="C15" s="57"/>
      <c r="D15" s="57"/>
      <c r="E15" s="78"/>
      <c r="F15" s="12" t="s">
        <v>33</v>
      </c>
      <c r="G15" s="12" t="s">
        <v>34</v>
      </c>
      <c r="H15" s="12" t="s">
        <v>35</v>
      </c>
      <c r="I15" s="12" t="s">
        <v>36</v>
      </c>
      <c r="J15" s="12" t="s">
        <v>37</v>
      </c>
      <c r="K15" s="14" t="s">
        <v>38</v>
      </c>
      <c r="L15" s="68"/>
      <c r="M15" s="2"/>
      <c r="N15" s="2"/>
      <c r="O15" s="2"/>
    </row>
    <row r="16" spans="1:21" ht="29.25" customHeight="1" x14ac:dyDescent="0.35">
      <c r="A16" s="60"/>
      <c r="B16" s="61"/>
      <c r="C16" s="61"/>
      <c r="D16" s="61"/>
      <c r="E16" s="79"/>
      <c r="F16" s="11" t="s">
        <v>39</v>
      </c>
      <c r="G16" s="11" t="s">
        <v>40</v>
      </c>
      <c r="H16" s="11" t="s">
        <v>41</v>
      </c>
      <c r="I16" s="11" t="s">
        <v>41</v>
      </c>
      <c r="J16" s="11" t="s">
        <v>39</v>
      </c>
      <c r="K16" s="11" t="s">
        <v>41</v>
      </c>
      <c r="L16" s="11"/>
      <c r="M16" s="2"/>
      <c r="N16" s="2"/>
      <c r="O16" s="2"/>
    </row>
    <row r="17" spans="1:15" x14ac:dyDescent="0.35">
      <c r="A17" s="9" t="str">
        <f>'ucast na zahr. fest. a cenach'!A18</f>
        <v>3/2026</v>
      </c>
      <c r="B17" s="9" t="str">
        <f>'ucast na zahr. fest. a cenach'!B18</f>
        <v>Ještě nejsem, kým chci být - Oscar 1. kolo</v>
      </c>
      <c r="C17" s="9" t="str">
        <f>'ucast na zahr. fest. a cenach'!C18</f>
        <v>Somatic Films s.r.o.</v>
      </c>
      <c r="D17" s="49">
        <f>'ucast na zahr. fest. a cenach'!D18</f>
        <v>4391006</v>
      </c>
      <c r="E17" s="49">
        <f>'ucast na zahr. fest. a cenach'!E18</f>
        <v>3000000</v>
      </c>
      <c r="F17" s="7">
        <f>[3]Bodování!J16</f>
        <v>20</v>
      </c>
      <c r="G17" s="7">
        <f>[3]Bodování!K16</f>
        <v>25</v>
      </c>
      <c r="H17" s="7">
        <f>[3]Bodování!L16</f>
        <v>10</v>
      </c>
      <c r="I17" s="7">
        <f>[3]Bodování!M16</f>
        <v>10</v>
      </c>
      <c r="J17" s="7">
        <f>[3]Bodování!N16</f>
        <v>20</v>
      </c>
      <c r="K17" s="7">
        <f>[3]Bodování!O16</f>
        <v>10</v>
      </c>
      <c r="L17" s="15">
        <f>SUM(F17:K17)</f>
        <v>95</v>
      </c>
      <c r="M17" s="2"/>
      <c r="N17" s="2"/>
      <c r="O17" s="2"/>
    </row>
    <row r="18" spans="1:15" x14ac:dyDescent="0.35">
      <c r="A18" s="9" t="str">
        <f>'ucast na zahr. fest. a cenach'!A19</f>
        <v>5/2026</v>
      </c>
      <c r="B18" s="9" t="str">
        <f>'ucast na zahr. fest. a cenach'!B19</f>
        <v>Bubák – Tallinn Black Nights FF</v>
      </c>
      <c r="C18" s="9" t="str">
        <f>'ucast na zahr. fest. a cenach'!C19</f>
        <v>MasterFilm, s.r.o.</v>
      </c>
      <c r="D18" s="49">
        <f>'ucast na zahr. fest. a cenach'!D19</f>
        <v>313000</v>
      </c>
      <c r="E18" s="49">
        <f>'ucast na zahr. fest. a cenach'!E19</f>
        <v>250000</v>
      </c>
      <c r="F18" s="7">
        <f>[3]Bodování!J17</f>
        <v>20</v>
      </c>
      <c r="G18" s="7">
        <f>[3]Bodování!K17</f>
        <v>25</v>
      </c>
      <c r="H18" s="7">
        <f>[3]Bodování!L17</f>
        <v>10</v>
      </c>
      <c r="I18" s="7">
        <f>[3]Bodování!M17</f>
        <v>10</v>
      </c>
      <c r="J18" s="7">
        <f>[3]Bodování!N17</f>
        <v>18</v>
      </c>
      <c r="K18" s="7">
        <f>[3]Bodování!O17</f>
        <v>10</v>
      </c>
      <c r="L18" s="15">
        <f t="shared" ref="L18:L26" si="0">SUM(F18:K18)</f>
        <v>93</v>
      </c>
      <c r="M18" s="2"/>
      <c r="N18" s="2"/>
      <c r="O18" s="2"/>
    </row>
    <row r="19" spans="1:15" x14ac:dyDescent="0.35">
      <c r="A19" s="9" t="str">
        <f>'ucast na zahr. fest. a cenach'!A20</f>
        <v>6/2026</v>
      </c>
      <c r="B19" s="9" t="str">
        <f>'ucast na zahr. fest. a cenach'!B20</f>
        <v>Kaštánci - Cinekid</v>
      </c>
      <c r="C19" s="9" t="str">
        <f>'ucast na zahr. fest. a cenach'!C20</f>
        <v>Pure Shore s.r.o.</v>
      </c>
      <c r="D19" s="49">
        <f>'ucast na zahr. fest. a cenach'!D20</f>
        <v>80000</v>
      </c>
      <c r="E19" s="49">
        <f>'ucast na zahr. fest. a cenach'!E20</f>
        <v>50000</v>
      </c>
      <c r="F19" s="7">
        <f>[3]Bodování!J18</f>
        <v>15</v>
      </c>
      <c r="G19" s="7">
        <f>[3]Bodování!K18</f>
        <v>20</v>
      </c>
      <c r="H19" s="7">
        <f>[3]Bodování!L18</f>
        <v>10</v>
      </c>
      <c r="I19" s="7">
        <f>[3]Bodování!M18</f>
        <v>8</v>
      </c>
      <c r="J19" s="7">
        <f>[3]Bodování!N18</f>
        <v>18</v>
      </c>
      <c r="K19" s="7">
        <f>[3]Bodování!O18</f>
        <v>10</v>
      </c>
      <c r="L19" s="15">
        <f t="shared" si="0"/>
        <v>81</v>
      </c>
      <c r="M19" s="2"/>
      <c r="N19" s="2"/>
      <c r="O19" s="2"/>
    </row>
    <row r="20" spans="1:15" x14ac:dyDescent="0.35">
      <c r="A20" s="9" t="str">
        <f>'ucast na zahr. fest. a cenach'!A21</f>
        <v>11/2026</v>
      </c>
      <c r="B20" s="9" t="str">
        <f>'ucast na zahr. fest. a cenach'!B21</f>
        <v>Nora - ACE Annual Programme</v>
      </c>
      <c r="C20" s="9" t="str">
        <f>'ucast na zahr. fest. a cenach'!C21</f>
        <v>Cinémotif Films s.r.o.</v>
      </c>
      <c r="D20" s="49">
        <f>'ucast na zahr. fest. a cenach'!D21</f>
        <v>165000</v>
      </c>
      <c r="E20" s="49">
        <f>'ucast na zahr. fest. a cenach'!E21</f>
        <v>50000</v>
      </c>
      <c r="F20" s="7">
        <f>[3]Bodování!J19</f>
        <v>18</v>
      </c>
      <c r="G20" s="7">
        <f>[3]Bodování!K19</f>
        <v>25</v>
      </c>
      <c r="H20" s="7">
        <f>[3]Bodování!L19</f>
        <v>10</v>
      </c>
      <c r="I20" s="7">
        <f>[3]Bodování!M19</f>
        <v>10</v>
      </c>
      <c r="J20" s="7">
        <f>[3]Bodování!N19</f>
        <v>17</v>
      </c>
      <c r="K20" s="7">
        <f>[3]Bodování!O19</f>
        <v>10</v>
      </c>
      <c r="L20" s="15">
        <f t="shared" si="0"/>
        <v>90</v>
      </c>
      <c r="M20" s="2"/>
      <c r="N20" s="2"/>
      <c r="O20" s="2"/>
    </row>
    <row r="21" spans="1:15" x14ac:dyDescent="0.35">
      <c r="A21" s="9" t="str">
        <f>'ucast na zahr. fest. a cenach'!A22</f>
        <v>17/2026</v>
      </c>
      <c r="B21" s="9" t="str">
        <f>'ucast na zahr. fest. a cenach'!B22</f>
        <v>EAVE - Moje druhé, skvélé já</v>
      </c>
      <c r="C21" s="9" t="str">
        <f>'ucast na zahr. fest. a cenach'!C22</f>
        <v>Cinémotif Films s.r.o.</v>
      </c>
      <c r="D21" s="49">
        <f>'ucast na zahr. fest. a cenach'!D22</f>
        <v>89500</v>
      </c>
      <c r="E21" s="49">
        <f>'ucast na zahr. fest. a cenach'!E22</f>
        <v>50000</v>
      </c>
      <c r="F21" s="7">
        <f>[3]Bodování!J20</f>
        <v>18</v>
      </c>
      <c r="G21" s="7">
        <f>[3]Bodování!K20</f>
        <v>25</v>
      </c>
      <c r="H21" s="7">
        <f>[3]Bodování!L20</f>
        <v>10</v>
      </c>
      <c r="I21" s="7">
        <f>[3]Bodování!M20</f>
        <v>10</v>
      </c>
      <c r="J21" s="7">
        <f>[3]Bodování!N20</f>
        <v>17</v>
      </c>
      <c r="K21" s="7">
        <f>[3]Bodování!O20</f>
        <v>10</v>
      </c>
      <c r="L21" s="15">
        <f t="shared" si="0"/>
        <v>90</v>
      </c>
      <c r="M21" s="2"/>
      <c r="N21" s="2"/>
      <c r="O21" s="2"/>
    </row>
    <row r="22" spans="1:15" x14ac:dyDescent="0.35">
      <c r="A22" s="9" t="str">
        <f>'ucast na zahr. fest. a cenach'!A23</f>
        <v>20/2026</v>
      </c>
      <c r="B22" s="9" t="str">
        <f>'ucast na zahr. fest. a cenach'!B23</f>
        <v>Hladovka na Warsaw Film Festival a Tallinn Black Nights Film Festival</v>
      </c>
      <c r="C22" s="9" t="str">
        <f>'ucast na zahr. fest. a cenach'!C23</f>
        <v>Background Films s.r.o.</v>
      </c>
      <c r="D22" s="49">
        <f>'ucast na zahr. fest. a cenach'!D23</f>
        <v>135000</v>
      </c>
      <c r="E22" s="49">
        <f>'ucast na zahr. fest. a cenach'!E23</f>
        <v>120000</v>
      </c>
      <c r="F22" s="7">
        <f>[3]Bodování!J21</f>
        <v>15</v>
      </c>
      <c r="G22" s="7">
        <f>[3]Bodování!K21</f>
        <v>20</v>
      </c>
      <c r="H22" s="7">
        <f>[3]Bodování!L21</f>
        <v>8</v>
      </c>
      <c r="I22" s="7">
        <f>[3]Bodování!M21</f>
        <v>8</v>
      </c>
      <c r="J22" s="7">
        <f>[3]Bodování!N21</f>
        <v>15</v>
      </c>
      <c r="K22" s="7">
        <f>[3]Bodování!O21</f>
        <v>5</v>
      </c>
      <c r="L22" s="15">
        <f t="shared" si="0"/>
        <v>71</v>
      </c>
      <c r="M22" s="2"/>
      <c r="N22" s="2"/>
      <c r="O22" s="2"/>
    </row>
    <row r="23" spans="1:15" x14ac:dyDescent="0.35">
      <c r="A23" s="9" t="str">
        <f>'ucast na zahr. fest. a cenach'!A24</f>
        <v>22/2026</v>
      </c>
      <c r="B23" s="9" t="str">
        <f>'ucast na zahr. fest. a cenach'!B24</f>
        <v>ŽÍTKOVSKÉ BOHYNĚ – MIA MARKET / DRAMA PITCHING FORUM</v>
      </c>
      <c r="C23" s="9" t="str">
        <f>'ucast na zahr. fest. a cenach'!C24</f>
        <v>NEGATIV s.r.o.</v>
      </c>
      <c r="D23" s="49">
        <f>'ucast na zahr. fest. a cenach'!D24</f>
        <v>75500</v>
      </c>
      <c r="E23" s="49">
        <f>'ucast na zahr. fest. a cenach'!E24</f>
        <v>50000</v>
      </c>
      <c r="F23" s="7">
        <f>[3]Bodování!J22</f>
        <v>15</v>
      </c>
      <c r="G23" s="7">
        <f>[3]Bodování!K22</f>
        <v>15</v>
      </c>
      <c r="H23" s="7">
        <f>[3]Bodování!L22</f>
        <v>8</v>
      </c>
      <c r="I23" s="7">
        <f>[3]Bodování!M22</f>
        <v>7</v>
      </c>
      <c r="J23" s="7">
        <f>[3]Bodování!N22</f>
        <v>5</v>
      </c>
      <c r="K23" s="7">
        <f>[3]Bodování!O22</f>
        <v>10</v>
      </c>
      <c r="L23" s="15">
        <f t="shared" si="0"/>
        <v>60</v>
      </c>
      <c r="M23" s="2"/>
      <c r="N23" s="2"/>
      <c r="O23" s="2"/>
    </row>
    <row r="24" spans="1:15" x14ac:dyDescent="0.35">
      <c r="A24" s="9" t="str">
        <f>'ucast na zahr. fest. a cenach'!A25</f>
        <v>36/2026</v>
      </c>
      <c r="B24" s="9" t="str">
        <f>'ucast na zahr. fest. a cenach'!B25</f>
        <v>Cold Feet na EAVE Ties That Bind</v>
      </c>
      <c r="C24" s="9" t="str">
        <f>'ucast na zahr. fest. a cenach'!C25</f>
        <v>Lonely Production s.r.o.</v>
      </c>
      <c r="D24" s="49">
        <f>'ucast na zahr. fest. a cenach'!D25</f>
        <v>141000</v>
      </c>
      <c r="E24" s="49">
        <f>'ucast na zahr. fest. a cenach'!E25</f>
        <v>50000</v>
      </c>
      <c r="F24" s="7">
        <f>[3]Bodování!J23</f>
        <v>15</v>
      </c>
      <c r="G24" s="7">
        <f>[3]Bodování!K23</f>
        <v>22</v>
      </c>
      <c r="H24" s="7">
        <f>[3]Bodování!L23</f>
        <v>10</v>
      </c>
      <c r="I24" s="7">
        <f>[3]Bodování!M23</f>
        <v>8</v>
      </c>
      <c r="J24" s="7">
        <f>[3]Bodování!N23</f>
        <v>18</v>
      </c>
      <c r="K24" s="7">
        <f>[3]Bodování!O23</f>
        <v>10</v>
      </c>
      <c r="L24" s="15">
        <f t="shared" si="0"/>
        <v>83</v>
      </c>
      <c r="M24" s="2"/>
      <c r="N24" s="2"/>
      <c r="O24" s="2"/>
    </row>
    <row r="25" spans="1:15" x14ac:dyDescent="0.35">
      <c r="A25" s="9" t="str">
        <f>'ucast na zahr. fest. a cenach'!A26</f>
        <v>37/2026</v>
      </c>
      <c r="B25" s="9" t="str">
        <f>'ucast na zahr. fest. a cenach'!B26</f>
        <v>FICHTELBERG</v>
      </c>
      <c r="C25" s="9" t="str">
        <f>'ucast na zahr. fest. a cenach'!C26</f>
        <v>CINEART TV Prague s.r.o.</v>
      </c>
      <c r="D25" s="49">
        <f>'ucast na zahr. fest. a cenach'!D26</f>
        <v>130000</v>
      </c>
      <c r="E25" s="49">
        <f>'ucast na zahr. fest. a cenach'!E26</f>
        <v>107000</v>
      </c>
      <c r="F25" s="7">
        <f>[3]Bodování!J24</f>
        <v>15</v>
      </c>
      <c r="G25" s="7">
        <f>[3]Bodování!K24</f>
        <v>15</v>
      </c>
      <c r="H25" s="7">
        <f>[3]Bodování!L24</f>
        <v>10</v>
      </c>
      <c r="I25" s="7">
        <f>[3]Bodování!M24</f>
        <v>2</v>
      </c>
      <c r="J25" s="7">
        <f>[3]Bodování!N24</f>
        <v>3</v>
      </c>
      <c r="K25" s="7">
        <f>[3]Bodování!O24</f>
        <v>6</v>
      </c>
      <c r="L25" s="15">
        <f t="shared" si="0"/>
        <v>51</v>
      </c>
      <c r="M25" s="2"/>
      <c r="N25" s="2"/>
      <c r="O25" s="2"/>
    </row>
    <row r="26" spans="1:15" x14ac:dyDescent="0.35">
      <c r="A26" s="9" t="str">
        <f>'ucast na zahr. fest. a cenach'!A27</f>
        <v>61/2026</v>
      </c>
      <c r="B26" s="9" t="str">
        <f>'ucast na zahr. fest. a cenach'!B27</f>
        <v>POTOPA</v>
      </c>
      <c r="C26" s="9" t="str">
        <f>'ucast na zahr. fest. a cenach'!C27</f>
        <v>CINEART TV PRAGUE s.r.o.</v>
      </c>
      <c r="D26" s="49">
        <f>'ucast na zahr. fest. a cenach'!D27</f>
        <v>444384</v>
      </c>
      <c r="E26" s="49">
        <f>'ucast na zahr. fest. a cenach'!E27</f>
        <v>350000</v>
      </c>
      <c r="F26" s="7">
        <f>[3]Bodování!J25</f>
        <v>10</v>
      </c>
      <c r="G26" s="7">
        <f>[3]Bodování!K25</f>
        <v>10</v>
      </c>
      <c r="H26" s="7">
        <f>[3]Bodování!L25</f>
        <v>8</v>
      </c>
      <c r="I26" s="7">
        <f>[3]Bodování!M25</f>
        <v>2</v>
      </c>
      <c r="J26" s="7">
        <f>[3]Bodování!N25</f>
        <v>5</v>
      </c>
      <c r="K26" s="7">
        <f>[3]Bodování!O25</f>
        <v>5</v>
      </c>
      <c r="L26" s="15">
        <f t="shared" si="0"/>
        <v>40</v>
      </c>
      <c r="M26" s="2"/>
      <c r="N26" s="2"/>
      <c r="O26" s="2"/>
    </row>
    <row r="27" spans="1:15" x14ac:dyDescent="0.35">
      <c r="A27" s="4"/>
      <c r="B27" s="4"/>
      <c r="C27" s="4"/>
      <c r="D27" s="5">
        <f>SUM(D17:D26)</f>
        <v>5964390</v>
      </c>
      <c r="E27" s="5">
        <f>SUM(E17:E26)</f>
        <v>4077000</v>
      </c>
      <c r="F27" s="4"/>
      <c r="G27" s="4"/>
      <c r="H27" s="4"/>
      <c r="I27" s="4"/>
      <c r="J27" s="4"/>
      <c r="K27" s="4"/>
      <c r="L27" s="4"/>
      <c r="M27" s="2"/>
      <c r="N27" s="2"/>
      <c r="O27" s="2"/>
    </row>
    <row r="28" spans="1:15" x14ac:dyDescent="0.35">
      <c r="A28" s="4"/>
      <c r="B28" s="4"/>
      <c r="C28" s="4"/>
      <c r="D28" s="4"/>
      <c r="E28" s="6"/>
      <c r="F28" s="4"/>
      <c r="G28" s="4"/>
      <c r="H28" s="4"/>
      <c r="I28" s="4"/>
      <c r="J28" s="4"/>
      <c r="K28" s="4"/>
      <c r="L28" s="4"/>
      <c r="M28" s="2"/>
      <c r="N28" s="2"/>
      <c r="O28" s="2"/>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6">
    <dataValidation type="decimal" operator="lessThanOrEqual" allowBlank="1" showInputMessage="1" showErrorMessage="1" error="max. 40" sqref="F17:F26" xr:uid="{41259A07-F49C-4DE7-8F6C-0DBA0027227E}">
      <formula1>20</formula1>
    </dataValidation>
    <dataValidation type="decimal" operator="lessThanOrEqual" allowBlank="1" showInputMessage="1" showErrorMessage="1" error="max. 15" sqref="H17:H26" xr:uid="{5089F3AF-17F4-4071-BBF9-2F58051002A0}">
      <formula1>10</formula1>
    </dataValidation>
    <dataValidation type="decimal" operator="lessThanOrEqual" allowBlank="1" showInputMessage="1" showErrorMessage="1" error="max. 10" sqref="K17:K26" xr:uid="{CB51A4EA-0111-4BC3-997D-382D63FDC5F6}">
      <formula1>10</formula1>
    </dataValidation>
    <dataValidation type="decimal" operator="lessThanOrEqual" allowBlank="1" showInputMessage="1" showErrorMessage="1" error="max. 5" sqref="I17:I26" xr:uid="{86A6236C-CE03-4416-9133-941B62E6C72C}">
      <formula1>10</formula1>
    </dataValidation>
    <dataValidation type="decimal" operator="lessThanOrEqual" allowBlank="1" showInputMessage="1" showErrorMessage="1" error="max. 15" sqref="G17:G26" xr:uid="{C31AA721-C545-4969-A238-D0504785335C}">
      <formula1>30</formula1>
    </dataValidation>
    <dataValidation type="decimal" operator="lessThanOrEqual" allowBlank="1" showInputMessage="1" showErrorMessage="1" error="max. 10" sqref="J17:J26" xr:uid="{191E4714-4FA0-47D0-9C5D-3D4BC6D2C8C9}">
      <formula1>20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DD579-6B0D-437E-BCAF-4191A8E4F59E}">
  <dimension ref="A1:U28"/>
  <sheetViews>
    <sheetView showGridLines="0" zoomScale="70" zoomScaleNormal="70" workbookViewId="0"/>
  </sheetViews>
  <sheetFormatPr defaultRowHeight="14.5" x14ac:dyDescent="0.35"/>
  <cols>
    <col min="1" max="1" width="14.26953125" customWidth="1"/>
    <col min="2" max="2" width="53" customWidth="1"/>
    <col min="3" max="3" width="40.81640625" customWidth="1"/>
    <col min="4" max="4" width="18.453125" customWidth="1"/>
    <col min="5" max="5" width="18.5429687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x14ac:dyDescent="0.35">
      <c r="A2" s="3" t="s">
        <v>1</v>
      </c>
      <c r="B2" s="2"/>
      <c r="C2" s="2"/>
      <c r="D2" s="3" t="s">
        <v>2</v>
      </c>
      <c r="E2" s="2"/>
      <c r="F2" s="2"/>
      <c r="G2" s="2"/>
      <c r="H2" s="2"/>
      <c r="I2" s="2"/>
      <c r="J2" s="2"/>
      <c r="K2" s="2"/>
      <c r="L2" s="2"/>
      <c r="M2" s="2"/>
      <c r="N2" s="2"/>
      <c r="O2" s="2"/>
      <c r="P2" s="2"/>
      <c r="Q2" s="2"/>
      <c r="R2" s="2"/>
      <c r="S2" s="2"/>
      <c r="T2" s="2"/>
      <c r="U2" s="2"/>
    </row>
    <row r="3" spans="1:21" x14ac:dyDescent="0.35">
      <c r="A3" s="3" t="s">
        <v>3</v>
      </c>
      <c r="B3" s="2"/>
      <c r="C3" s="2"/>
      <c r="D3" s="10" t="s">
        <v>4</v>
      </c>
      <c r="E3" s="2"/>
      <c r="F3" s="2"/>
      <c r="G3" s="2"/>
      <c r="H3" s="2"/>
      <c r="I3" s="2"/>
      <c r="J3" s="2"/>
      <c r="K3" s="2"/>
      <c r="L3" s="2"/>
      <c r="M3" s="2"/>
      <c r="N3" s="2"/>
      <c r="O3" s="2"/>
      <c r="P3" s="2"/>
      <c r="Q3" s="2"/>
      <c r="R3" s="2"/>
      <c r="S3" s="2"/>
      <c r="T3" s="2"/>
      <c r="U3" s="2"/>
    </row>
    <row r="4" spans="1:21" x14ac:dyDescent="0.35">
      <c r="A4" s="3" t="s">
        <v>5</v>
      </c>
      <c r="B4" s="2"/>
      <c r="C4" s="2"/>
      <c r="D4" s="2" t="s">
        <v>6</v>
      </c>
      <c r="E4" s="2"/>
      <c r="F4" s="2"/>
      <c r="G4" s="2"/>
      <c r="H4" s="2"/>
      <c r="I4" s="2"/>
      <c r="J4" s="2"/>
      <c r="K4" s="2"/>
      <c r="L4" s="2"/>
      <c r="M4" s="2"/>
      <c r="N4" s="2"/>
      <c r="O4" s="2"/>
      <c r="P4" s="2"/>
      <c r="Q4" s="2"/>
      <c r="R4" s="2"/>
      <c r="S4" s="2"/>
      <c r="T4" s="2"/>
      <c r="U4" s="2"/>
    </row>
    <row r="5" spans="1:21" x14ac:dyDescent="0.35">
      <c r="A5" s="3" t="s">
        <v>7</v>
      </c>
      <c r="B5" s="2"/>
      <c r="C5" s="2"/>
      <c r="D5" s="2" t="s">
        <v>8</v>
      </c>
      <c r="E5" s="2"/>
      <c r="F5" s="2"/>
      <c r="G5" s="2"/>
      <c r="H5" s="2"/>
      <c r="I5" s="2"/>
      <c r="J5" s="2"/>
      <c r="K5" s="2"/>
      <c r="L5" s="2"/>
      <c r="M5" s="2"/>
      <c r="N5" s="2"/>
      <c r="O5" s="2"/>
      <c r="P5" s="2"/>
      <c r="Q5" s="2"/>
      <c r="R5" s="2"/>
      <c r="S5" s="2"/>
      <c r="T5" s="2"/>
      <c r="U5" s="2"/>
    </row>
    <row r="6" spans="1:21" x14ac:dyDescent="0.35">
      <c r="A6" s="3" t="s">
        <v>9</v>
      </c>
      <c r="B6" s="2"/>
      <c r="C6" s="2"/>
      <c r="D6" s="2"/>
      <c r="E6" s="2"/>
      <c r="F6" s="2"/>
      <c r="G6" s="2"/>
      <c r="H6" s="2"/>
      <c r="I6" s="2"/>
      <c r="J6" s="2"/>
      <c r="K6" s="2"/>
      <c r="L6" s="2"/>
      <c r="M6" s="2"/>
      <c r="N6" s="2"/>
      <c r="O6" s="2"/>
      <c r="P6" s="2"/>
      <c r="Q6" s="2"/>
      <c r="R6" s="2"/>
      <c r="S6" s="2"/>
      <c r="T6" s="2"/>
      <c r="U6" s="2"/>
    </row>
    <row r="7" spans="1:21" ht="13.5" customHeight="1" x14ac:dyDescent="0.35">
      <c r="A7" s="54" t="s">
        <v>10</v>
      </c>
      <c r="B7" s="54"/>
      <c r="C7" s="54"/>
      <c r="D7" s="3" t="s">
        <v>11</v>
      </c>
      <c r="E7" s="2"/>
      <c r="F7" s="2"/>
      <c r="G7" s="2"/>
      <c r="H7" s="2"/>
      <c r="I7" s="2"/>
      <c r="J7" s="2"/>
      <c r="K7" s="2"/>
      <c r="L7" s="2"/>
      <c r="M7" s="2"/>
      <c r="N7" s="2"/>
      <c r="O7" s="2"/>
      <c r="P7" s="2"/>
      <c r="Q7" s="2"/>
      <c r="R7" s="2"/>
      <c r="S7" s="2"/>
      <c r="T7" s="2"/>
      <c r="U7" s="2"/>
    </row>
    <row r="8" spans="1:21" ht="13.5" customHeight="1" x14ac:dyDescent="0.35">
      <c r="A8" s="3" t="s">
        <v>12</v>
      </c>
      <c r="B8" s="2"/>
      <c r="C8" s="2"/>
      <c r="D8" s="55" t="s">
        <v>13</v>
      </c>
      <c r="E8" s="55"/>
      <c r="F8" s="55"/>
      <c r="G8" s="55"/>
      <c r="H8" s="55"/>
      <c r="I8" s="55"/>
      <c r="J8" s="55"/>
      <c r="K8" s="55"/>
      <c r="L8" s="55"/>
      <c r="M8" s="55"/>
      <c r="N8" s="55"/>
      <c r="O8" s="2"/>
      <c r="P8" s="2"/>
      <c r="Q8" s="2"/>
      <c r="R8" s="2"/>
      <c r="S8" s="2"/>
      <c r="T8" s="2"/>
      <c r="U8" s="2"/>
    </row>
    <row r="9" spans="1:21" ht="37.5" customHeight="1" x14ac:dyDescent="0.35">
      <c r="A9" s="2"/>
      <c r="B9" s="2"/>
      <c r="C9" s="2"/>
      <c r="D9" s="55" t="s">
        <v>14</v>
      </c>
      <c r="E9" s="55"/>
      <c r="F9" s="55"/>
      <c r="G9" s="55"/>
      <c r="H9" s="55"/>
      <c r="I9" s="55"/>
      <c r="J9" s="55"/>
      <c r="K9" s="55"/>
      <c r="L9" s="55"/>
      <c r="M9" s="55"/>
      <c r="N9" s="55"/>
      <c r="O9" s="2"/>
      <c r="P9" s="2"/>
      <c r="Q9" s="2"/>
      <c r="R9" s="2"/>
      <c r="S9" s="2"/>
      <c r="T9" s="2"/>
      <c r="U9" s="2"/>
    </row>
    <row r="10" spans="1:21" ht="37.5" customHeight="1" x14ac:dyDescent="0.35">
      <c r="A10" s="2"/>
      <c r="B10" s="2"/>
      <c r="C10" s="2"/>
      <c r="D10" s="55" t="s">
        <v>15</v>
      </c>
      <c r="E10" s="55"/>
      <c r="F10" s="55"/>
      <c r="G10" s="55"/>
      <c r="H10" s="55"/>
      <c r="I10" s="55"/>
      <c r="J10" s="55"/>
      <c r="K10" s="55"/>
      <c r="L10" s="55"/>
      <c r="M10" s="55"/>
      <c r="N10" s="55"/>
      <c r="O10" s="2"/>
      <c r="P10" s="2"/>
      <c r="Q10" s="2"/>
      <c r="R10" s="2"/>
      <c r="S10" s="2"/>
      <c r="T10" s="2"/>
      <c r="U10" s="2"/>
    </row>
    <row r="11" spans="1:21" ht="117.75" customHeight="1" x14ac:dyDescent="0.35">
      <c r="A11" s="2"/>
      <c r="B11" s="2"/>
      <c r="C11" s="2"/>
      <c r="D11" s="55" t="s">
        <v>16</v>
      </c>
      <c r="E11" s="55"/>
      <c r="F11" s="55"/>
      <c r="G11" s="55"/>
      <c r="H11" s="55"/>
      <c r="I11" s="55"/>
      <c r="J11" s="55"/>
      <c r="K11" s="55"/>
      <c r="L11" s="55"/>
      <c r="M11" s="55"/>
      <c r="N11" s="55"/>
      <c r="O11" s="2"/>
      <c r="P11" s="2"/>
      <c r="Q11" s="2"/>
      <c r="R11" s="2"/>
      <c r="S11" s="2"/>
      <c r="T11" s="2"/>
      <c r="U11" s="2"/>
    </row>
    <row r="12" spans="1:21" x14ac:dyDescent="0.35">
      <c r="A12" s="3"/>
      <c r="B12" s="2"/>
      <c r="C12" s="2"/>
      <c r="D12" s="2"/>
      <c r="E12" s="2"/>
      <c r="F12" s="2"/>
      <c r="G12" s="3"/>
      <c r="H12" s="3"/>
      <c r="I12" s="3"/>
      <c r="J12" s="2"/>
      <c r="K12" s="2"/>
      <c r="L12" s="2"/>
      <c r="M12" s="2"/>
      <c r="N12" s="2"/>
      <c r="O12" s="2"/>
    </row>
    <row r="13" spans="1:21" ht="15" customHeight="1" x14ac:dyDescent="0.35">
      <c r="A13" s="58" t="s">
        <v>17</v>
      </c>
      <c r="B13" s="56" t="s">
        <v>18</v>
      </c>
      <c r="C13" s="56" t="s">
        <v>19</v>
      </c>
      <c r="D13" s="56" t="s">
        <v>20</v>
      </c>
      <c r="E13" s="77" t="s">
        <v>21</v>
      </c>
      <c r="F13" s="73" t="s">
        <v>22</v>
      </c>
      <c r="G13" s="74"/>
      <c r="H13" s="74"/>
      <c r="I13" s="74"/>
      <c r="J13" s="74"/>
      <c r="K13" s="81"/>
      <c r="L13" s="58" t="s">
        <v>23</v>
      </c>
      <c r="M13" s="2"/>
      <c r="N13" s="2"/>
      <c r="O13" s="2"/>
    </row>
    <row r="14" spans="1:21" x14ac:dyDescent="0.35">
      <c r="A14" s="59"/>
      <c r="B14" s="57"/>
      <c r="C14" s="57"/>
      <c r="D14" s="57"/>
      <c r="E14" s="78"/>
      <c r="F14" s="71" t="s">
        <v>31</v>
      </c>
      <c r="G14" s="72"/>
      <c r="H14" s="75" t="s">
        <v>32</v>
      </c>
      <c r="I14" s="76"/>
      <c r="J14" s="76"/>
      <c r="K14" s="80"/>
      <c r="L14" s="59"/>
      <c r="M14" s="2"/>
      <c r="N14" s="2"/>
      <c r="O14" s="2"/>
    </row>
    <row r="15" spans="1:21" ht="108" x14ac:dyDescent="0.35">
      <c r="A15" s="59"/>
      <c r="B15" s="57"/>
      <c r="C15" s="57"/>
      <c r="D15" s="57"/>
      <c r="E15" s="78"/>
      <c r="F15" s="12" t="s">
        <v>33</v>
      </c>
      <c r="G15" s="12" t="s">
        <v>34</v>
      </c>
      <c r="H15" s="12" t="s">
        <v>35</v>
      </c>
      <c r="I15" s="12" t="s">
        <v>36</v>
      </c>
      <c r="J15" s="12" t="s">
        <v>37</v>
      </c>
      <c r="K15" s="14" t="s">
        <v>38</v>
      </c>
      <c r="L15" s="68"/>
      <c r="M15" s="2"/>
      <c r="N15" s="2"/>
      <c r="O15" s="2"/>
    </row>
    <row r="16" spans="1:21" ht="29.25" customHeight="1" x14ac:dyDescent="0.35">
      <c r="A16" s="60"/>
      <c r="B16" s="61"/>
      <c r="C16" s="61"/>
      <c r="D16" s="61"/>
      <c r="E16" s="79"/>
      <c r="F16" s="11" t="s">
        <v>39</v>
      </c>
      <c r="G16" s="11" t="s">
        <v>40</v>
      </c>
      <c r="H16" s="11" t="s">
        <v>41</v>
      </c>
      <c r="I16" s="11" t="s">
        <v>41</v>
      </c>
      <c r="J16" s="11" t="s">
        <v>39</v>
      </c>
      <c r="K16" s="11" t="s">
        <v>41</v>
      </c>
      <c r="L16" s="11"/>
      <c r="M16" s="2"/>
      <c r="N16" s="2"/>
      <c r="O16" s="2"/>
    </row>
    <row r="17" spans="1:15" x14ac:dyDescent="0.35">
      <c r="A17" s="9" t="str">
        <f>'ucast na zahr. fest. a cenach'!A18</f>
        <v>3/2026</v>
      </c>
      <c r="B17" s="9" t="str">
        <f>'ucast na zahr. fest. a cenach'!B18</f>
        <v>Ještě nejsem, kým chci být - Oscar 1. kolo</v>
      </c>
      <c r="C17" s="9" t="str">
        <f>'ucast na zahr. fest. a cenach'!C18</f>
        <v>Somatic Films s.r.o.</v>
      </c>
      <c r="D17" s="49">
        <f>'ucast na zahr. fest. a cenach'!D18</f>
        <v>4391006</v>
      </c>
      <c r="E17" s="49">
        <f>'ucast na zahr. fest. a cenach'!E18</f>
        <v>3000000</v>
      </c>
      <c r="F17" s="7">
        <v>0</v>
      </c>
      <c r="G17" s="7">
        <v>0</v>
      </c>
      <c r="H17" s="7">
        <v>0</v>
      </c>
      <c r="I17" s="7">
        <v>0</v>
      </c>
      <c r="J17" s="7">
        <v>0</v>
      </c>
      <c r="K17" s="7">
        <v>0</v>
      </c>
      <c r="L17" s="15">
        <f>SUM(F17:K17)</f>
        <v>0</v>
      </c>
      <c r="M17" s="2" t="s">
        <v>74</v>
      </c>
      <c r="N17" s="2"/>
      <c r="O17" s="2"/>
    </row>
    <row r="18" spans="1:15" x14ac:dyDescent="0.35">
      <c r="A18" s="9" t="str">
        <f>'ucast na zahr. fest. a cenach'!A19</f>
        <v>5/2026</v>
      </c>
      <c r="B18" s="9" t="str">
        <f>'ucast na zahr. fest. a cenach'!B19</f>
        <v>Bubák – Tallinn Black Nights FF</v>
      </c>
      <c r="C18" s="9" t="str">
        <f>'ucast na zahr. fest. a cenach'!C19</f>
        <v>MasterFilm, s.r.o.</v>
      </c>
      <c r="D18" s="49">
        <f>'ucast na zahr. fest. a cenach'!D19</f>
        <v>313000</v>
      </c>
      <c r="E18" s="49">
        <f>'ucast na zahr. fest. a cenach'!E19</f>
        <v>250000</v>
      </c>
      <c r="F18" s="7">
        <v>0</v>
      </c>
      <c r="G18" s="7">
        <v>0</v>
      </c>
      <c r="H18" s="7">
        <v>0</v>
      </c>
      <c r="I18" s="7">
        <v>0</v>
      </c>
      <c r="J18" s="7">
        <v>0</v>
      </c>
      <c r="K18" s="7">
        <v>0</v>
      </c>
      <c r="L18" s="15">
        <f t="shared" ref="L18:L26" si="0">SUM(F18:K18)</f>
        <v>0</v>
      </c>
      <c r="M18" s="2" t="s">
        <v>74</v>
      </c>
      <c r="N18" s="2"/>
      <c r="O18" s="2"/>
    </row>
    <row r="19" spans="1:15" x14ac:dyDescent="0.35">
      <c r="A19" s="9" t="str">
        <f>'ucast na zahr. fest. a cenach'!A20</f>
        <v>6/2026</v>
      </c>
      <c r="B19" s="9" t="str">
        <f>'ucast na zahr. fest. a cenach'!B20</f>
        <v>Kaštánci - Cinekid</v>
      </c>
      <c r="C19" s="9" t="str">
        <f>'ucast na zahr. fest. a cenach'!C20</f>
        <v>Pure Shore s.r.o.</v>
      </c>
      <c r="D19" s="49">
        <f>'ucast na zahr. fest. a cenach'!D20</f>
        <v>80000</v>
      </c>
      <c r="E19" s="49">
        <f>'ucast na zahr. fest. a cenach'!E20</f>
        <v>50000</v>
      </c>
      <c r="F19" s="7">
        <v>0</v>
      </c>
      <c r="G19" s="7">
        <v>0</v>
      </c>
      <c r="H19" s="7">
        <v>0</v>
      </c>
      <c r="I19" s="7">
        <v>0</v>
      </c>
      <c r="J19" s="7">
        <v>0</v>
      </c>
      <c r="K19" s="7">
        <v>0</v>
      </c>
      <c r="L19" s="15">
        <f t="shared" si="0"/>
        <v>0</v>
      </c>
      <c r="M19" s="2" t="s">
        <v>74</v>
      </c>
      <c r="N19" s="2"/>
      <c r="O19" s="2"/>
    </row>
    <row r="20" spans="1:15" x14ac:dyDescent="0.35">
      <c r="A20" s="9" t="str">
        <f>'ucast na zahr. fest. a cenach'!A21</f>
        <v>11/2026</v>
      </c>
      <c r="B20" s="9" t="str">
        <f>'ucast na zahr. fest. a cenach'!B21</f>
        <v>Nora - ACE Annual Programme</v>
      </c>
      <c r="C20" s="9" t="str">
        <f>'ucast na zahr. fest. a cenach'!C21</f>
        <v>Cinémotif Films s.r.o.</v>
      </c>
      <c r="D20" s="49">
        <f>'ucast na zahr. fest. a cenach'!D21</f>
        <v>165000</v>
      </c>
      <c r="E20" s="49">
        <f>'ucast na zahr. fest. a cenach'!E21</f>
        <v>50000</v>
      </c>
      <c r="F20" s="7">
        <v>0</v>
      </c>
      <c r="G20" s="7">
        <v>0</v>
      </c>
      <c r="H20" s="7">
        <v>0</v>
      </c>
      <c r="I20" s="7">
        <v>0</v>
      </c>
      <c r="J20" s="7">
        <v>0</v>
      </c>
      <c r="K20" s="7">
        <v>0</v>
      </c>
      <c r="L20" s="15">
        <f t="shared" si="0"/>
        <v>0</v>
      </c>
      <c r="M20" s="2" t="s">
        <v>74</v>
      </c>
      <c r="N20" s="2"/>
      <c r="O20" s="2"/>
    </row>
    <row r="21" spans="1:15" x14ac:dyDescent="0.35">
      <c r="A21" s="9" t="str">
        <f>'ucast na zahr. fest. a cenach'!A22</f>
        <v>17/2026</v>
      </c>
      <c r="B21" s="9" t="str">
        <f>'ucast na zahr. fest. a cenach'!B22</f>
        <v>EAVE - Moje druhé, skvélé já</v>
      </c>
      <c r="C21" s="9" t="str">
        <f>'ucast na zahr. fest. a cenach'!C22</f>
        <v>Cinémotif Films s.r.o.</v>
      </c>
      <c r="D21" s="49">
        <f>'ucast na zahr. fest. a cenach'!D22</f>
        <v>89500</v>
      </c>
      <c r="E21" s="49">
        <f>'ucast na zahr. fest. a cenach'!E22</f>
        <v>50000</v>
      </c>
      <c r="F21" s="7">
        <v>0</v>
      </c>
      <c r="G21" s="7">
        <v>0</v>
      </c>
      <c r="H21" s="7">
        <v>0</v>
      </c>
      <c r="I21" s="7">
        <v>0</v>
      </c>
      <c r="J21" s="7">
        <v>0</v>
      </c>
      <c r="K21" s="7">
        <v>0</v>
      </c>
      <c r="L21" s="15">
        <f t="shared" si="0"/>
        <v>0</v>
      </c>
      <c r="M21" s="2" t="s">
        <v>74</v>
      </c>
      <c r="N21" s="2"/>
      <c r="O21" s="2"/>
    </row>
    <row r="22" spans="1:15" x14ac:dyDescent="0.35">
      <c r="A22" s="9" t="str">
        <f>'ucast na zahr. fest. a cenach'!A23</f>
        <v>20/2026</v>
      </c>
      <c r="B22" s="9" t="str">
        <f>'ucast na zahr. fest. a cenach'!B23</f>
        <v>Hladovka na Warsaw Film Festival a Tallinn Black Nights Film Festival</v>
      </c>
      <c r="C22" s="9" t="str">
        <f>'ucast na zahr. fest. a cenach'!C23</f>
        <v>Background Films s.r.o.</v>
      </c>
      <c r="D22" s="49">
        <f>'ucast na zahr. fest. a cenach'!D23</f>
        <v>135000</v>
      </c>
      <c r="E22" s="49">
        <f>'ucast na zahr. fest. a cenach'!E23</f>
        <v>120000</v>
      </c>
      <c r="F22" s="7">
        <v>0</v>
      </c>
      <c r="G22" s="7">
        <v>0</v>
      </c>
      <c r="H22" s="7">
        <v>0</v>
      </c>
      <c r="I22" s="7">
        <v>0</v>
      </c>
      <c r="J22" s="7">
        <v>0</v>
      </c>
      <c r="K22" s="7">
        <v>0</v>
      </c>
      <c r="L22" s="15">
        <f t="shared" si="0"/>
        <v>0</v>
      </c>
      <c r="M22" s="2" t="s">
        <v>74</v>
      </c>
      <c r="N22" s="2"/>
      <c r="O22" s="2"/>
    </row>
    <row r="23" spans="1:15" x14ac:dyDescent="0.35">
      <c r="A23" s="9" t="str">
        <f>'ucast na zahr. fest. a cenach'!A24</f>
        <v>22/2026</v>
      </c>
      <c r="B23" s="9" t="str">
        <f>'ucast na zahr. fest. a cenach'!B24</f>
        <v>ŽÍTKOVSKÉ BOHYNĚ – MIA MARKET / DRAMA PITCHING FORUM</v>
      </c>
      <c r="C23" s="9" t="str">
        <f>'ucast na zahr. fest. a cenach'!C24</f>
        <v>NEGATIV s.r.o.</v>
      </c>
      <c r="D23" s="49">
        <f>'ucast na zahr. fest. a cenach'!D24</f>
        <v>75500</v>
      </c>
      <c r="E23" s="49">
        <f>'ucast na zahr. fest. a cenach'!E24</f>
        <v>50000</v>
      </c>
      <c r="F23" s="7">
        <v>0</v>
      </c>
      <c r="G23" s="7">
        <v>0</v>
      </c>
      <c r="H23" s="7">
        <v>0</v>
      </c>
      <c r="I23" s="7">
        <v>0</v>
      </c>
      <c r="J23" s="7">
        <v>0</v>
      </c>
      <c r="K23" s="7">
        <v>0</v>
      </c>
      <c r="L23" s="15">
        <f t="shared" si="0"/>
        <v>0</v>
      </c>
      <c r="M23" s="2" t="s">
        <v>74</v>
      </c>
      <c r="N23" s="2"/>
      <c r="O23" s="2"/>
    </row>
    <row r="24" spans="1:15" x14ac:dyDescent="0.35">
      <c r="A24" s="9" t="str">
        <f>'ucast na zahr. fest. a cenach'!A25</f>
        <v>36/2026</v>
      </c>
      <c r="B24" s="9" t="str">
        <f>'ucast na zahr. fest. a cenach'!B25</f>
        <v>Cold Feet na EAVE Ties That Bind</v>
      </c>
      <c r="C24" s="9" t="str">
        <f>'ucast na zahr. fest. a cenach'!C25</f>
        <v>Lonely Production s.r.o.</v>
      </c>
      <c r="D24" s="49">
        <f>'ucast na zahr. fest. a cenach'!D25</f>
        <v>141000</v>
      </c>
      <c r="E24" s="49">
        <f>'ucast na zahr. fest. a cenach'!E25</f>
        <v>50000</v>
      </c>
      <c r="F24" s="7">
        <v>0</v>
      </c>
      <c r="G24" s="7">
        <v>0</v>
      </c>
      <c r="H24" s="7">
        <v>0</v>
      </c>
      <c r="I24" s="7">
        <v>0</v>
      </c>
      <c r="J24" s="7">
        <v>0</v>
      </c>
      <c r="K24" s="7">
        <v>0</v>
      </c>
      <c r="L24" s="15">
        <f t="shared" si="0"/>
        <v>0</v>
      </c>
      <c r="M24" s="2" t="s">
        <v>74</v>
      </c>
      <c r="N24" s="2"/>
      <c r="O24" s="2"/>
    </row>
    <row r="25" spans="1:15" x14ac:dyDescent="0.35">
      <c r="A25" s="9" t="str">
        <f>'ucast na zahr. fest. a cenach'!A26</f>
        <v>37/2026</v>
      </c>
      <c r="B25" s="9" t="str">
        <f>'ucast na zahr. fest. a cenach'!B26</f>
        <v>FICHTELBERG</v>
      </c>
      <c r="C25" s="9" t="str">
        <f>'ucast na zahr. fest. a cenach'!C26</f>
        <v>CINEART TV Prague s.r.o.</v>
      </c>
      <c r="D25" s="49">
        <f>'ucast na zahr. fest. a cenach'!D26</f>
        <v>130000</v>
      </c>
      <c r="E25" s="49">
        <f>'ucast na zahr. fest. a cenach'!E26</f>
        <v>107000</v>
      </c>
      <c r="F25" s="7">
        <v>0</v>
      </c>
      <c r="G25" s="7">
        <v>0</v>
      </c>
      <c r="H25" s="7">
        <v>0</v>
      </c>
      <c r="I25" s="7">
        <v>0</v>
      </c>
      <c r="J25" s="7">
        <v>0</v>
      </c>
      <c r="K25" s="7">
        <v>0</v>
      </c>
      <c r="L25" s="15">
        <f t="shared" si="0"/>
        <v>0</v>
      </c>
      <c r="M25" s="2" t="s">
        <v>74</v>
      </c>
      <c r="N25" s="2"/>
      <c r="O25" s="2"/>
    </row>
    <row r="26" spans="1:15" x14ac:dyDescent="0.35">
      <c r="A26" s="9" t="str">
        <f>'ucast na zahr. fest. a cenach'!A27</f>
        <v>61/2026</v>
      </c>
      <c r="B26" s="9" t="str">
        <f>'ucast na zahr. fest. a cenach'!B27</f>
        <v>POTOPA</v>
      </c>
      <c r="C26" s="9" t="str">
        <f>'ucast na zahr. fest. a cenach'!C27</f>
        <v>CINEART TV PRAGUE s.r.o.</v>
      </c>
      <c r="D26" s="49">
        <f>'ucast na zahr. fest. a cenach'!D27</f>
        <v>444384</v>
      </c>
      <c r="E26" s="49">
        <f>'ucast na zahr. fest. a cenach'!E27</f>
        <v>350000</v>
      </c>
      <c r="F26" s="7">
        <v>0</v>
      </c>
      <c r="G26" s="7">
        <v>0</v>
      </c>
      <c r="H26" s="7">
        <v>0</v>
      </c>
      <c r="I26" s="7">
        <v>0</v>
      </c>
      <c r="J26" s="7">
        <v>0</v>
      </c>
      <c r="K26" s="7">
        <v>0</v>
      </c>
      <c r="L26" s="15">
        <f t="shared" si="0"/>
        <v>0</v>
      </c>
      <c r="M26" s="2" t="s">
        <v>74</v>
      </c>
      <c r="N26" s="2"/>
      <c r="O26" s="2"/>
    </row>
    <row r="27" spans="1:15" x14ac:dyDescent="0.35">
      <c r="A27" s="4"/>
      <c r="B27" s="4"/>
      <c r="C27" s="4"/>
      <c r="D27" s="5">
        <f>SUM(D17:D26)</f>
        <v>5964390</v>
      </c>
      <c r="E27" s="5">
        <f>SUM(E17:E26)</f>
        <v>4077000</v>
      </c>
      <c r="F27" s="4"/>
      <c r="G27" s="4"/>
      <c r="H27" s="4"/>
      <c r="I27" s="4"/>
      <c r="J27" s="4"/>
      <c r="K27" s="4"/>
      <c r="L27" s="4"/>
      <c r="M27" s="2"/>
      <c r="N27" s="2"/>
      <c r="O27" s="2"/>
    </row>
    <row r="28" spans="1:15" x14ac:dyDescent="0.35">
      <c r="A28" s="4"/>
      <c r="B28" s="4"/>
      <c r="C28" s="4"/>
      <c r="D28" s="4"/>
      <c r="E28" s="6"/>
      <c r="F28" s="4"/>
      <c r="G28" s="4"/>
      <c r="H28" s="4"/>
      <c r="I28" s="4"/>
      <c r="J28" s="4"/>
      <c r="K28" s="4"/>
      <c r="L28" s="4"/>
      <c r="M28" s="2"/>
      <c r="N28" s="2"/>
      <c r="O28" s="2"/>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1">
    <dataValidation type="decimal" operator="lessThanOrEqual" allowBlank="1" showInputMessage="1" showErrorMessage="1" error="max. 40" sqref="F17:K26" xr:uid="{4960FBD5-305D-4B76-AAAE-C5B62B150415}">
      <formula1>20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553D2-BA0B-4D34-BAC8-4DB6B49EC382}">
  <dimension ref="A1:U28"/>
  <sheetViews>
    <sheetView showGridLines="0" zoomScale="70" zoomScaleNormal="70" workbookViewId="0"/>
  </sheetViews>
  <sheetFormatPr defaultRowHeight="14.5" x14ac:dyDescent="0.35"/>
  <cols>
    <col min="1" max="1" width="14.26953125" customWidth="1"/>
    <col min="2" max="2" width="53" customWidth="1"/>
    <col min="3" max="3" width="40.81640625" customWidth="1"/>
    <col min="4" max="4" width="18.453125" customWidth="1"/>
    <col min="5" max="5" width="18.5429687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x14ac:dyDescent="0.35">
      <c r="A2" s="3" t="s">
        <v>1</v>
      </c>
      <c r="B2" s="2"/>
      <c r="C2" s="2"/>
      <c r="D2" s="3" t="s">
        <v>2</v>
      </c>
      <c r="E2" s="2"/>
      <c r="F2" s="2"/>
      <c r="G2" s="2"/>
      <c r="H2" s="2"/>
      <c r="I2" s="2"/>
      <c r="J2" s="2"/>
      <c r="K2" s="2"/>
      <c r="L2" s="2"/>
      <c r="M2" s="2"/>
      <c r="N2" s="2"/>
      <c r="O2" s="2"/>
      <c r="P2" s="2"/>
      <c r="Q2" s="2"/>
      <c r="R2" s="2"/>
      <c r="S2" s="2"/>
      <c r="T2" s="2"/>
      <c r="U2" s="2"/>
    </row>
    <row r="3" spans="1:21" x14ac:dyDescent="0.35">
      <c r="A3" s="3" t="s">
        <v>3</v>
      </c>
      <c r="B3" s="2"/>
      <c r="C3" s="2"/>
      <c r="D3" s="10" t="s">
        <v>4</v>
      </c>
      <c r="E3" s="2"/>
      <c r="F3" s="2"/>
      <c r="G3" s="2"/>
      <c r="H3" s="2"/>
      <c r="I3" s="2"/>
      <c r="J3" s="2"/>
      <c r="K3" s="2"/>
      <c r="L3" s="2"/>
      <c r="M3" s="2"/>
      <c r="N3" s="2"/>
      <c r="O3" s="2"/>
      <c r="P3" s="2"/>
      <c r="Q3" s="2"/>
      <c r="R3" s="2"/>
      <c r="S3" s="2"/>
      <c r="T3" s="2"/>
      <c r="U3" s="2"/>
    </row>
    <row r="4" spans="1:21" x14ac:dyDescent="0.35">
      <c r="A4" s="3" t="s">
        <v>5</v>
      </c>
      <c r="B4" s="2"/>
      <c r="C4" s="2"/>
      <c r="D4" s="2" t="s">
        <v>6</v>
      </c>
      <c r="E4" s="2"/>
      <c r="F4" s="2"/>
      <c r="G4" s="2"/>
      <c r="H4" s="2"/>
      <c r="I4" s="2"/>
      <c r="J4" s="2"/>
      <c r="K4" s="2"/>
      <c r="L4" s="2"/>
      <c r="M4" s="2"/>
      <c r="N4" s="2"/>
      <c r="O4" s="2"/>
      <c r="P4" s="2"/>
      <c r="Q4" s="2"/>
      <c r="R4" s="2"/>
      <c r="S4" s="2"/>
      <c r="T4" s="2"/>
      <c r="U4" s="2"/>
    </row>
    <row r="5" spans="1:21" x14ac:dyDescent="0.35">
      <c r="A5" s="3" t="s">
        <v>7</v>
      </c>
      <c r="B5" s="2"/>
      <c r="C5" s="2"/>
      <c r="D5" s="2" t="s">
        <v>8</v>
      </c>
      <c r="E5" s="2"/>
      <c r="F5" s="2"/>
      <c r="G5" s="2"/>
      <c r="H5" s="2"/>
      <c r="I5" s="2"/>
      <c r="J5" s="2"/>
      <c r="K5" s="2"/>
      <c r="L5" s="2"/>
      <c r="M5" s="2"/>
      <c r="N5" s="2"/>
      <c r="O5" s="2"/>
      <c r="P5" s="2"/>
      <c r="Q5" s="2"/>
      <c r="R5" s="2"/>
      <c r="S5" s="2"/>
      <c r="T5" s="2"/>
      <c r="U5" s="2"/>
    </row>
    <row r="6" spans="1:21" x14ac:dyDescent="0.35">
      <c r="A6" s="3" t="s">
        <v>9</v>
      </c>
      <c r="B6" s="2"/>
      <c r="C6" s="2"/>
      <c r="D6" s="2"/>
      <c r="E6" s="2"/>
      <c r="F6" s="2"/>
      <c r="G6" s="2"/>
      <c r="H6" s="2"/>
      <c r="I6" s="2"/>
      <c r="J6" s="2"/>
      <c r="K6" s="2"/>
      <c r="L6" s="2"/>
      <c r="M6" s="2"/>
      <c r="N6" s="2"/>
      <c r="O6" s="2"/>
      <c r="P6" s="2"/>
      <c r="Q6" s="2"/>
      <c r="R6" s="2"/>
      <c r="S6" s="2"/>
      <c r="T6" s="2"/>
      <c r="U6" s="2"/>
    </row>
    <row r="7" spans="1:21" ht="13.5" customHeight="1" x14ac:dyDescent="0.35">
      <c r="A7" s="54" t="s">
        <v>10</v>
      </c>
      <c r="B7" s="54"/>
      <c r="C7" s="54"/>
      <c r="D7" s="3" t="s">
        <v>11</v>
      </c>
      <c r="E7" s="2"/>
      <c r="F7" s="2"/>
      <c r="G7" s="2"/>
      <c r="H7" s="2"/>
      <c r="I7" s="2"/>
      <c r="J7" s="2"/>
      <c r="K7" s="2"/>
      <c r="L7" s="2"/>
      <c r="M7" s="2"/>
      <c r="N7" s="2"/>
      <c r="O7" s="2"/>
      <c r="P7" s="2"/>
      <c r="Q7" s="2"/>
      <c r="R7" s="2"/>
      <c r="S7" s="2"/>
      <c r="T7" s="2"/>
      <c r="U7" s="2"/>
    </row>
    <row r="8" spans="1:21" ht="13.5" customHeight="1" x14ac:dyDescent="0.35">
      <c r="A8" s="3" t="s">
        <v>12</v>
      </c>
      <c r="B8" s="2"/>
      <c r="C8" s="2"/>
      <c r="D8" s="55" t="s">
        <v>13</v>
      </c>
      <c r="E8" s="55"/>
      <c r="F8" s="55"/>
      <c r="G8" s="55"/>
      <c r="H8" s="55"/>
      <c r="I8" s="55"/>
      <c r="J8" s="55"/>
      <c r="K8" s="55"/>
      <c r="L8" s="55"/>
      <c r="M8" s="55"/>
      <c r="N8" s="55"/>
      <c r="O8" s="2"/>
      <c r="P8" s="2"/>
      <c r="Q8" s="2"/>
      <c r="R8" s="2"/>
      <c r="S8" s="2"/>
      <c r="T8" s="2"/>
      <c r="U8" s="2"/>
    </row>
    <row r="9" spans="1:21" ht="37.5" customHeight="1" x14ac:dyDescent="0.35">
      <c r="A9" s="2"/>
      <c r="B9" s="2"/>
      <c r="C9" s="2"/>
      <c r="D9" s="55" t="s">
        <v>14</v>
      </c>
      <c r="E9" s="55"/>
      <c r="F9" s="55"/>
      <c r="G9" s="55"/>
      <c r="H9" s="55"/>
      <c r="I9" s="55"/>
      <c r="J9" s="55"/>
      <c r="K9" s="55"/>
      <c r="L9" s="55"/>
      <c r="M9" s="55"/>
      <c r="N9" s="55"/>
      <c r="O9" s="2"/>
      <c r="P9" s="2"/>
      <c r="Q9" s="2"/>
      <c r="R9" s="2"/>
      <c r="S9" s="2"/>
      <c r="T9" s="2"/>
      <c r="U9" s="2"/>
    </row>
    <row r="10" spans="1:21" ht="37.5" customHeight="1" x14ac:dyDescent="0.35">
      <c r="A10" s="2"/>
      <c r="B10" s="2"/>
      <c r="C10" s="2"/>
      <c r="D10" s="55" t="s">
        <v>15</v>
      </c>
      <c r="E10" s="55"/>
      <c r="F10" s="55"/>
      <c r="G10" s="55"/>
      <c r="H10" s="55"/>
      <c r="I10" s="55"/>
      <c r="J10" s="55"/>
      <c r="K10" s="55"/>
      <c r="L10" s="55"/>
      <c r="M10" s="55"/>
      <c r="N10" s="55"/>
      <c r="O10" s="2"/>
      <c r="P10" s="2"/>
      <c r="Q10" s="2"/>
      <c r="R10" s="2"/>
      <c r="S10" s="2"/>
      <c r="T10" s="2"/>
      <c r="U10" s="2"/>
    </row>
    <row r="11" spans="1:21" ht="117.75" customHeight="1" x14ac:dyDescent="0.35">
      <c r="A11" s="2"/>
      <c r="B11" s="2"/>
      <c r="C11" s="2"/>
      <c r="D11" s="55" t="s">
        <v>16</v>
      </c>
      <c r="E11" s="55"/>
      <c r="F11" s="55"/>
      <c r="G11" s="55"/>
      <c r="H11" s="55"/>
      <c r="I11" s="55"/>
      <c r="J11" s="55"/>
      <c r="K11" s="55"/>
      <c r="L11" s="55"/>
      <c r="M11" s="55"/>
      <c r="N11" s="55"/>
      <c r="O11" s="2"/>
      <c r="P11" s="2"/>
      <c r="Q11" s="2"/>
      <c r="R11" s="2"/>
      <c r="S11" s="2"/>
      <c r="T11" s="2"/>
      <c r="U11" s="2"/>
    </row>
    <row r="12" spans="1:21" x14ac:dyDescent="0.35">
      <c r="A12" s="3"/>
      <c r="B12" s="2"/>
      <c r="C12" s="2"/>
      <c r="D12" s="2"/>
      <c r="E12" s="2"/>
      <c r="F12" s="2"/>
      <c r="G12" s="3"/>
      <c r="H12" s="3"/>
      <c r="I12" s="3"/>
      <c r="J12" s="2"/>
      <c r="K12" s="2"/>
      <c r="L12" s="2"/>
      <c r="M12" s="2"/>
      <c r="N12" s="2"/>
      <c r="O12" s="2"/>
    </row>
    <row r="13" spans="1:21" ht="15" customHeight="1" x14ac:dyDescent="0.35">
      <c r="A13" s="58" t="s">
        <v>17</v>
      </c>
      <c r="B13" s="56" t="s">
        <v>18</v>
      </c>
      <c r="C13" s="56" t="s">
        <v>19</v>
      </c>
      <c r="D13" s="56" t="s">
        <v>20</v>
      </c>
      <c r="E13" s="77" t="s">
        <v>21</v>
      </c>
      <c r="F13" s="73" t="s">
        <v>22</v>
      </c>
      <c r="G13" s="74"/>
      <c r="H13" s="74"/>
      <c r="I13" s="74"/>
      <c r="J13" s="74"/>
      <c r="K13" s="81"/>
      <c r="L13" s="58" t="s">
        <v>23</v>
      </c>
      <c r="M13" s="2"/>
      <c r="N13" s="2"/>
      <c r="O13" s="2"/>
    </row>
    <row r="14" spans="1:21" x14ac:dyDescent="0.35">
      <c r="A14" s="59"/>
      <c r="B14" s="57"/>
      <c r="C14" s="57"/>
      <c r="D14" s="57"/>
      <c r="E14" s="78"/>
      <c r="F14" s="71" t="s">
        <v>31</v>
      </c>
      <c r="G14" s="72"/>
      <c r="H14" s="75" t="s">
        <v>32</v>
      </c>
      <c r="I14" s="76"/>
      <c r="J14" s="76"/>
      <c r="K14" s="80"/>
      <c r="L14" s="59"/>
      <c r="M14" s="2"/>
      <c r="N14" s="2"/>
      <c r="O14" s="2"/>
    </row>
    <row r="15" spans="1:21" ht="108" x14ac:dyDescent="0.35">
      <c r="A15" s="59"/>
      <c r="B15" s="57"/>
      <c r="C15" s="57"/>
      <c r="D15" s="57"/>
      <c r="E15" s="78"/>
      <c r="F15" s="12" t="s">
        <v>33</v>
      </c>
      <c r="G15" s="12" t="s">
        <v>34</v>
      </c>
      <c r="H15" s="12" t="s">
        <v>35</v>
      </c>
      <c r="I15" s="12" t="s">
        <v>36</v>
      </c>
      <c r="J15" s="12" t="s">
        <v>37</v>
      </c>
      <c r="K15" s="14" t="s">
        <v>38</v>
      </c>
      <c r="L15" s="68"/>
      <c r="M15" s="2"/>
      <c r="N15" s="2"/>
      <c r="O15" s="2"/>
    </row>
    <row r="16" spans="1:21" ht="29.25" customHeight="1" x14ac:dyDescent="0.35">
      <c r="A16" s="60"/>
      <c r="B16" s="61"/>
      <c r="C16" s="61"/>
      <c r="D16" s="61"/>
      <c r="E16" s="79"/>
      <c r="F16" s="11" t="s">
        <v>39</v>
      </c>
      <c r="G16" s="11" t="s">
        <v>40</v>
      </c>
      <c r="H16" s="11" t="s">
        <v>41</v>
      </c>
      <c r="I16" s="11" t="s">
        <v>41</v>
      </c>
      <c r="J16" s="11" t="s">
        <v>39</v>
      </c>
      <c r="K16" s="11" t="s">
        <v>41</v>
      </c>
      <c r="L16" s="11"/>
      <c r="M16" s="2"/>
      <c r="N16" s="2"/>
      <c r="O16" s="2"/>
    </row>
    <row r="17" spans="1:15" x14ac:dyDescent="0.35">
      <c r="A17" s="9" t="str">
        <f>'ucast na zahr. fest. a cenach'!A18</f>
        <v>3/2026</v>
      </c>
      <c r="B17" s="9" t="str">
        <f>'ucast na zahr. fest. a cenach'!B18</f>
        <v>Ještě nejsem, kým chci být - Oscar 1. kolo</v>
      </c>
      <c r="C17" s="9" t="str">
        <f>'ucast na zahr. fest. a cenach'!C18</f>
        <v>Somatic Films s.r.o.</v>
      </c>
      <c r="D17" s="49">
        <f>'ucast na zahr. fest. a cenach'!D18</f>
        <v>4391006</v>
      </c>
      <c r="E17" s="49">
        <f>'ucast na zahr. fest. a cenach'!E18</f>
        <v>3000000</v>
      </c>
      <c r="F17" s="7">
        <v>20</v>
      </c>
      <c r="G17" s="7">
        <v>25</v>
      </c>
      <c r="H17" s="7">
        <v>10</v>
      </c>
      <c r="I17" s="7">
        <v>10</v>
      </c>
      <c r="J17" s="7">
        <v>20</v>
      </c>
      <c r="K17" s="7">
        <v>10</v>
      </c>
      <c r="L17" s="15">
        <f>SUM(F17:K17)</f>
        <v>95</v>
      </c>
      <c r="M17" s="2"/>
      <c r="N17" s="2"/>
      <c r="O17" s="2"/>
    </row>
    <row r="18" spans="1:15" x14ac:dyDescent="0.35">
      <c r="A18" s="9" t="str">
        <f>'ucast na zahr. fest. a cenach'!A19</f>
        <v>5/2026</v>
      </c>
      <c r="B18" s="9" t="str">
        <f>'ucast na zahr. fest. a cenach'!B19</f>
        <v>Bubák – Tallinn Black Nights FF</v>
      </c>
      <c r="C18" s="9" t="str">
        <f>'ucast na zahr. fest. a cenach'!C19</f>
        <v>MasterFilm, s.r.o.</v>
      </c>
      <c r="D18" s="49">
        <f>'ucast na zahr. fest. a cenach'!D19</f>
        <v>313000</v>
      </c>
      <c r="E18" s="49">
        <f>'ucast na zahr. fest. a cenach'!E19</f>
        <v>250000</v>
      </c>
      <c r="F18" s="7">
        <v>20</v>
      </c>
      <c r="G18" s="7">
        <v>25</v>
      </c>
      <c r="H18" s="7">
        <v>10</v>
      </c>
      <c r="I18" s="7">
        <v>10</v>
      </c>
      <c r="J18" s="7">
        <v>18</v>
      </c>
      <c r="K18" s="7">
        <v>10</v>
      </c>
      <c r="L18" s="15">
        <f t="shared" ref="L18:L26" si="0">SUM(F18:K18)</f>
        <v>93</v>
      </c>
      <c r="M18" s="2"/>
      <c r="N18" s="2"/>
      <c r="O18" s="2"/>
    </row>
    <row r="19" spans="1:15" x14ac:dyDescent="0.35">
      <c r="A19" s="9" t="str">
        <f>'ucast na zahr. fest. a cenach'!A20</f>
        <v>6/2026</v>
      </c>
      <c r="B19" s="9" t="str">
        <f>'ucast na zahr. fest. a cenach'!B20</f>
        <v>Kaštánci - Cinekid</v>
      </c>
      <c r="C19" s="9" t="str">
        <f>'ucast na zahr. fest. a cenach'!C20</f>
        <v>Pure Shore s.r.o.</v>
      </c>
      <c r="D19" s="49">
        <f>'ucast na zahr. fest. a cenach'!D20</f>
        <v>80000</v>
      </c>
      <c r="E19" s="49">
        <f>'ucast na zahr. fest. a cenach'!E20</f>
        <v>50000</v>
      </c>
      <c r="F19" s="7">
        <v>15</v>
      </c>
      <c r="G19" s="7">
        <v>22</v>
      </c>
      <c r="H19" s="7">
        <v>10</v>
      </c>
      <c r="I19" s="7">
        <v>8</v>
      </c>
      <c r="J19" s="7">
        <v>18</v>
      </c>
      <c r="K19" s="7">
        <v>10</v>
      </c>
      <c r="L19" s="15">
        <f t="shared" si="0"/>
        <v>83</v>
      </c>
      <c r="M19" s="2"/>
      <c r="N19" s="2"/>
      <c r="O19" s="2"/>
    </row>
    <row r="20" spans="1:15" x14ac:dyDescent="0.35">
      <c r="A20" s="9" t="str">
        <f>'ucast na zahr. fest. a cenach'!A21</f>
        <v>11/2026</v>
      </c>
      <c r="B20" s="9" t="str">
        <f>'ucast na zahr. fest. a cenach'!B21</f>
        <v>Nora - ACE Annual Programme</v>
      </c>
      <c r="C20" s="9" t="str">
        <f>'ucast na zahr. fest. a cenach'!C21</f>
        <v>Cinémotif Films s.r.o.</v>
      </c>
      <c r="D20" s="49">
        <f>'ucast na zahr. fest. a cenach'!D21</f>
        <v>165000</v>
      </c>
      <c r="E20" s="49">
        <f>'ucast na zahr. fest. a cenach'!E21</f>
        <v>50000</v>
      </c>
      <c r="F20" s="7">
        <v>18</v>
      </c>
      <c r="G20" s="7">
        <v>25</v>
      </c>
      <c r="H20" s="7">
        <v>10</v>
      </c>
      <c r="I20" s="7">
        <v>10</v>
      </c>
      <c r="J20" s="7">
        <v>17</v>
      </c>
      <c r="K20" s="7">
        <v>10</v>
      </c>
      <c r="L20" s="15">
        <f t="shared" si="0"/>
        <v>90</v>
      </c>
      <c r="M20" s="2"/>
      <c r="N20" s="2"/>
      <c r="O20" s="2"/>
    </row>
    <row r="21" spans="1:15" x14ac:dyDescent="0.35">
      <c r="A21" s="9" t="str">
        <f>'ucast na zahr. fest. a cenach'!A22</f>
        <v>17/2026</v>
      </c>
      <c r="B21" s="9" t="str">
        <f>'ucast na zahr. fest. a cenach'!B22</f>
        <v>EAVE - Moje druhé, skvélé já</v>
      </c>
      <c r="C21" s="9" t="str">
        <f>'ucast na zahr. fest. a cenach'!C22</f>
        <v>Cinémotif Films s.r.o.</v>
      </c>
      <c r="D21" s="49">
        <f>'ucast na zahr. fest. a cenach'!D22</f>
        <v>89500</v>
      </c>
      <c r="E21" s="49">
        <f>'ucast na zahr. fest. a cenach'!E22</f>
        <v>50000</v>
      </c>
      <c r="F21" s="7">
        <v>18</v>
      </c>
      <c r="G21" s="7">
        <v>25</v>
      </c>
      <c r="H21" s="7">
        <v>10</v>
      </c>
      <c r="I21" s="7">
        <v>10</v>
      </c>
      <c r="J21" s="7">
        <v>17</v>
      </c>
      <c r="K21" s="7">
        <v>10</v>
      </c>
      <c r="L21" s="15">
        <f t="shared" si="0"/>
        <v>90</v>
      </c>
      <c r="M21" s="2"/>
      <c r="N21" s="2"/>
      <c r="O21" s="2"/>
    </row>
    <row r="22" spans="1:15" x14ac:dyDescent="0.35">
      <c r="A22" s="9" t="str">
        <f>'ucast na zahr. fest. a cenach'!A23</f>
        <v>20/2026</v>
      </c>
      <c r="B22" s="9" t="str">
        <f>'ucast na zahr. fest. a cenach'!B23</f>
        <v>Hladovka na Warsaw Film Festival a Tallinn Black Nights Film Festival</v>
      </c>
      <c r="C22" s="9" t="str">
        <f>'ucast na zahr. fest. a cenach'!C23</f>
        <v>Background Films s.r.o.</v>
      </c>
      <c r="D22" s="49">
        <f>'ucast na zahr. fest. a cenach'!D23</f>
        <v>135000</v>
      </c>
      <c r="E22" s="49">
        <f>'ucast na zahr. fest. a cenach'!E23</f>
        <v>120000</v>
      </c>
      <c r="F22" s="7">
        <v>17</v>
      </c>
      <c r="G22" s="7">
        <v>15</v>
      </c>
      <c r="H22" s="7">
        <v>8</v>
      </c>
      <c r="I22" s="7">
        <v>8</v>
      </c>
      <c r="J22" s="7">
        <v>15</v>
      </c>
      <c r="K22" s="7">
        <v>8</v>
      </c>
      <c r="L22" s="15">
        <f t="shared" si="0"/>
        <v>71</v>
      </c>
      <c r="M22" s="2"/>
      <c r="N22" s="2"/>
      <c r="O22" s="2"/>
    </row>
    <row r="23" spans="1:15" x14ac:dyDescent="0.35">
      <c r="A23" s="9" t="str">
        <f>'ucast na zahr. fest. a cenach'!A24</f>
        <v>22/2026</v>
      </c>
      <c r="B23" s="9" t="str">
        <f>'ucast na zahr. fest. a cenach'!B24</f>
        <v>ŽÍTKOVSKÉ BOHYNĚ – MIA MARKET / DRAMA PITCHING FORUM</v>
      </c>
      <c r="C23" s="9" t="str">
        <f>'ucast na zahr. fest. a cenach'!C24</f>
        <v>NEGATIV s.r.o.</v>
      </c>
      <c r="D23" s="49">
        <f>'ucast na zahr. fest. a cenach'!D24</f>
        <v>75500</v>
      </c>
      <c r="E23" s="49">
        <f>'ucast na zahr. fest. a cenach'!E24</f>
        <v>50000</v>
      </c>
      <c r="F23" s="7">
        <v>15</v>
      </c>
      <c r="G23" s="7">
        <v>15</v>
      </c>
      <c r="H23" s="7">
        <v>8</v>
      </c>
      <c r="I23" s="7">
        <v>7</v>
      </c>
      <c r="J23" s="7">
        <v>5</v>
      </c>
      <c r="K23" s="7">
        <v>10</v>
      </c>
      <c r="L23" s="15">
        <f t="shared" si="0"/>
        <v>60</v>
      </c>
      <c r="M23" s="2"/>
      <c r="N23" s="2"/>
      <c r="O23" s="2"/>
    </row>
    <row r="24" spans="1:15" x14ac:dyDescent="0.35">
      <c r="A24" s="9" t="str">
        <f>'ucast na zahr. fest. a cenach'!A25</f>
        <v>36/2026</v>
      </c>
      <c r="B24" s="9" t="str">
        <f>'ucast na zahr. fest. a cenach'!B25</f>
        <v>Cold Feet na EAVE Ties That Bind</v>
      </c>
      <c r="C24" s="9" t="str">
        <f>'ucast na zahr. fest. a cenach'!C25</f>
        <v>Lonely Production s.r.o.</v>
      </c>
      <c r="D24" s="49">
        <f>'ucast na zahr. fest. a cenach'!D25</f>
        <v>141000</v>
      </c>
      <c r="E24" s="49">
        <f>'ucast na zahr. fest. a cenach'!E25</f>
        <v>50000</v>
      </c>
      <c r="F24" s="7">
        <v>16</v>
      </c>
      <c r="G24" s="7">
        <v>22</v>
      </c>
      <c r="H24" s="7">
        <v>10</v>
      </c>
      <c r="I24" s="7">
        <v>8</v>
      </c>
      <c r="J24" s="7">
        <v>18</v>
      </c>
      <c r="K24" s="7">
        <v>10</v>
      </c>
      <c r="L24" s="15">
        <f t="shared" si="0"/>
        <v>84</v>
      </c>
      <c r="M24" s="2"/>
      <c r="N24" s="2"/>
      <c r="O24" s="2"/>
    </row>
    <row r="25" spans="1:15" x14ac:dyDescent="0.35">
      <c r="A25" s="9" t="str">
        <f>'ucast na zahr. fest. a cenach'!A26</f>
        <v>37/2026</v>
      </c>
      <c r="B25" s="9" t="str">
        <f>'ucast na zahr. fest. a cenach'!B26</f>
        <v>FICHTELBERG</v>
      </c>
      <c r="C25" s="9" t="str">
        <f>'ucast na zahr. fest. a cenach'!C26</f>
        <v>CINEART TV Prague s.r.o.</v>
      </c>
      <c r="D25" s="49">
        <f>'ucast na zahr. fest. a cenach'!D26</f>
        <v>130000</v>
      </c>
      <c r="E25" s="49">
        <f>'ucast na zahr. fest. a cenach'!E26</f>
        <v>107000</v>
      </c>
      <c r="F25" s="7">
        <v>15</v>
      </c>
      <c r="G25" s="7">
        <v>15</v>
      </c>
      <c r="H25" s="7">
        <v>10</v>
      </c>
      <c r="I25" s="7">
        <v>5</v>
      </c>
      <c r="J25" s="7">
        <v>3</v>
      </c>
      <c r="K25" s="7">
        <v>6</v>
      </c>
      <c r="L25" s="15">
        <f t="shared" si="0"/>
        <v>54</v>
      </c>
      <c r="M25" s="2"/>
      <c r="N25" s="2"/>
      <c r="O25" s="2"/>
    </row>
    <row r="26" spans="1:15" x14ac:dyDescent="0.35">
      <c r="A26" s="9" t="str">
        <f>'ucast na zahr. fest. a cenach'!A27</f>
        <v>61/2026</v>
      </c>
      <c r="B26" s="9" t="str">
        <f>'ucast na zahr. fest. a cenach'!B27</f>
        <v>POTOPA</v>
      </c>
      <c r="C26" s="9" t="str">
        <f>'ucast na zahr. fest. a cenach'!C27</f>
        <v>CINEART TV PRAGUE s.r.o.</v>
      </c>
      <c r="D26" s="49">
        <f>'ucast na zahr. fest. a cenach'!D27</f>
        <v>444384</v>
      </c>
      <c r="E26" s="49">
        <f>'ucast na zahr. fest. a cenach'!E27</f>
        <v>350000</v>
      </c>
      <c r="F26" s="7">
        <v>10</v>
      </c>
      <c r="G26" s="7">
        <v>10</v>
      </c>
      <c r="H26" s="7">
        <v>8</v>
      </c>
      <c r="I26" s="7">
        <v>5</v>
      </c>
      <c r="J26" s="7">
        <v>5</v>
      </c>
      <c r="K26" s="7">
        <v>5</v>
      </c>
      <c r="L26" s="15">
        <f t="shared" si="0"/>
        <v>43</v>
      </c>
      <c r="M26" s="2"/>
      <c r="N26" s="2"/>
      <c r="O26" s="2"/>
    </row>
    <row r="27" spans="1:15" x14ac:dyDescent="0.35">
      <c r="A27" s="4"/>
      <c r="B27" s="4"/>
      <c r="C27" s="4"/>
      <c r="D27" s="5">
        <f>SUM(D17:D26)</f>
        <v>5964390</v>
      </c>
      <c r="E27" s="5">
        <f>SUM(E17:E26)</f>
        <v>4077000</v>
      </c>
      <c r="F27" s="4"/>
      <c r="G27" s="4"/>
      <c r="H27" s="4"/>
      <c r="I27" s="4"/>
      <c r="J27" s="4"/>
      <c r="K27" s="4"/>
      <c r="L27" s="4"/>
      <c r="M27" s="2"/>
      <c r="N27" s="2"/>
      <c r="O27" s="2"/>
    </row>
    <row r="28" spans="1:15" x14ac:dyDescent="0.35">
      <c r="A28" s="4"/>
      <c r="B28" s="4"/>
      <c r="C28" s="4"/>
      <c r="D28" s="4"/>
      <c r="E28" s="6"/>
      <c r="F28" s="4"/>
      <c r="G28" s="4"/>
      <c r="H28" s="4"/>
      <c r="I28" s="4"/>
      <c r="J28" s="4"/>
      <c r="K28" s="4"/>
      <c r="L28" s="4"/>
      <c r="M28" s="2"/>
      <c r="N28" s="2"/>
      <c r="O28" s="2"/>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6">
    <dataValidation type="decimal" operator="lessThanOrEqual" allowBlank="1" showInputMessage="1" showErrorMessage="1" error="max. 40" sqref="F17:F26" xr:uid="{4A80C5F8-5984-4870-B963-179BDF5F84B2}">
      <formula1>20</formula1>
    </dataValidation>
    <dataValidation type="decimal" operator="lessThanOrEqual" allowBlank="1" showInputMessage="1" showErrorMessage="1" error="max. 15" sqref="H17:H26" xr:uid="{0B9E9A6D-83A7-4B00-8B3D-D5ABA3C1161C}">
      <formula1>10</formula1>
    </dataValidation>
    <dataValidation type="decimal" operator="lessThanOrEqual" allowBlank="1" showInputMessage="1" showErrorMessage="1" error="max. 10" sqref="K17:K26" xr:uid="{1A67EDE2-C24E-43D9-9801-0E2CAF6DBB7E}">
      <formula1>10</formula1>
    </dataValidation>
    <dataValidation type="decimal" operator="lessThanOrEqual" allowBlank="1" showInputMessage="1" showErrorMessage="1" error="max. 5" sqref="I17:I26" xr:uid="{A4E87F3C-645D-49C5-B314-752D0E038146}">
      <formula1>10</formula1>
    </dataValidation>
    <dataValidation type="decimal" operator="lessThanOrEqual" allowBlank="1" showInputMessage="1" showErrorMessage="1" error="max. 15" sqref="G17:G26" xr:uid="{1147523E-569C-45AA-9605-FB90E925C8B2}">
      <formula1>30</formula1>
    </dataValidation>
    <dataValidation type="decimal" operator="lessThanOrEqual" allowBlank="1" showInputMessage="1" showErrorMessage="1" error="max. 10" sqref="J17:J26" xr:uid="{D05C67D7-96B4-45C1-83E1-D081A2F31FFD}">
      <formula1>20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F7CF-C0A7-4B48-9302-009DC1CE0738}">
  <dimension ref="A1:U28"/>
  <sheetViews>
    <sheetView showGridLines="0" zoomScale="70" zoomScaleNormal="70" workbookViewId="0"/>
  </sheetViews>
  <sheetFormatPr defaultRowHeight="14.5" x14ac:dyDescent="0.35"/>
  <cols>
    <col min="1" max="1" width="14.26953125" customWidth="1"/>
    <col min="2" max="2" width="53" customWidth="1"/>
    <col min="3" max="3" width="40.81640625" customWidth="1"/>
    <col min="4" max="4" width="18.453125" customWidth="1"/>
    <col min="5" max="5" width="18.5429687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x14ac:dyDescent="0.35">
      <c r="A2" s="3" t="s">
        <v>1</v>
      </c>
      <c r="B2" s="2"/>
      <c r="C2" s="2"/>
      <c r="D2" s="3" t="s">
        <v>2</v>
      </c>
      <c r="E2" s="2"/>
      <c r="F2" s="2"/>
      <c r="G2" s="2"/>
      <c r="H2" s="2"/>
      <c r="I2" s="2"/>
      <c r="J2" s="2"/>
      <c r="K2" s="2"/>
      <c r="L2" s="2"/>
      <c r="M2" s="2"/>
      <c r="N2" s="2"/>
      <c r="O2" s="2"/>
      <c r="P2" s="2"/>
      <c r="Q2" s="2"/>
      <c r="R2" s="2"/>
      <c r="S2" s="2"/>
      <c r="T2" s="2"/>
      <c r="U2" s="2"/>
    </row>
    <row r="3" spans="1:21" x14ac:dyDescent="0.35">
      <c r="A3" s="3" t="s">
        <v>3</v>
      </c>
      <c r="B3" s="2"/>
      <c r="C3" s="2"/>
      <c r="D3" s="10" t="s">
        <v>4</v>
      </c>
      <c r="E3" s="2"/>
      <c r="F3" s="2"/>
      <c r="G3" s="2"/>
      <c r="H3" s="2"/>
      <c r="I3" s="2"/>
      <c r="J3" s="2"/>
      <c r="K3" s="2"/>
      <c r="L3" s="2"/>
      <c r="M3" s="2"/>
      <c r="N3" s="2"/>
      <c r="O3" s="2"/>
      <c r="P3" s="2"/>
      <c r="Q3" s="2"/>
      <c r="R3" s="2"/>
      <c r="S3" s="2"/>
      <c r="T3" s="2"/>
      <c r="U3" s="2"/>
    </row>
    <row r="4" spans="1:21" x14ac:dyDescent="0.35">
      <c r="A4" s="3" t="s">
        <v>5</v>
      </c>
      <c r="B4" s="2"/>
      <c r="C4" s="2"/>
      <c r="D4" s="2" t="s">
        <v>6</v>
      </c>
      <c r="E4" s="2"/>
      <c r="F4" s="2"/>
      <c r="G4" s="2"/>
      <c r="H4" s="2"/>
      <c r="I4" s="2"/>
      <c r="J4" s="2"/>
      <c r="K4" s="2"/>
      <c r="L4" s="2"/>
      <c r="M4" s="2"/>
      <c r="N4" s="2"/>
      <c r="O4" s="2"/>
      <c r="P4" s="2"/>
      <c r="Q4" s="2"/>
      <c r="R4" s="2"/>
      <c r="S4" s="2"/>
      <c r="T4" s="2"/>
      <c r="U4" s="2"/>
    </row>
    <row r="5" spans="1:21" x14ac:dyDescent="0.35">
      <c r="A5" s="3" t="s">
        <v>7</v>
      </c>
      <c r="B5" s="2"/>
      <c r="C5" s="2"/>
      <c r="D5" s="2" t="s">
        <v>8</v>
      </c>
      <c r="E5" s="2"/>
      <c r="F5" s="2"/>
      <c r="G5" s="2"/>
      <c r="H5" s="2"/>
      <c r="I5" s="2"/>
      <c r="J5" s="2"/>
      <c r="K5" s="2"/>
      <c r="L5" s="2"/>
      <c r="M5" s="2"/>
      <c r="N5" s="2"/>
      <c r="O5" s="2"/>
      <c r="P5" s="2"/>
      <c r="Q5" s="2"/>
      <c r="R5" s="2"/>
      <c r="S5" s="2"/>
      <c r="T5" s="2"/>
      <c r="U5" s="2"/>
    </row>
    <row r="6" spans="1:21" x14ac:dyDescent="0.35">
      <c r="A6" s="3" t="s">
        <v>9</v>
      </c>
      <c r="B6" s="2"/>
      <c r="C6" s="2"/>
      <c r="D6" s="2"/>
      <c r="E6" s="2"/>
      <c r="F6" s="2"/>
      <c r="G6" s="2"/>
      <c r="H6" s="2"/>
      <c r="I6" s="2"/>
      <c r="J6" s="2"/>
      <c r="K6" s="2"/>
      <c r="L6" s="2"/>
      <c r="M6" s="2"/>
      <c r="N6" s="2"/>
      <c r="O6" s="2"/>
      <c r="P6" s="2"/>
      <c r="Q6" s="2"/>
      <c r="R6" s="2"/>
      <c r="S6" s="2"/>
      <c r="T6" s="2"/>
      <c r="U6" s="2"/>
    </row>
    <row r="7" spans="1:21" ht="13.5" customHeight="1" x14ac:dyDescent="0.35">
      <c r="A7" s="54" t="s">
        <v>10</v>
      </c>
      <c r="B7" s="54"/>
      <c r="C7" s="54"/>
      <c r="D7" s="3" t="s">
        <v>11</v>
      </c>
      <c r="E7" s="2"/>
      <c r="F7" s="2"/>
      <c r="G7" s="2"/>
      <c r="H7" s="2"/>
      <c r="I7" s="2"/>
      <c r="J7" s="2"/>
      <c r="K7" s="2"/>
      <c r="L7" s="2"/>
      <c r="M7" s="2"/>
      <c r="N7" s="2"/>
      <c r="O7" s="2"/>
      <c r="P7" s="2"/>
      <c r="Q7" s="2"/>
      <c r="R7" s="2"/>
      <c r="S7" s="2"/>
      <c r="T7" s="2"/>
      <c r="U7" s="2"/>
    </row>
    <row r="8" spans="1:21" ht="13.5" customHeight="1" x14ac:dyDescent="0.35">
      <c r="A8" s="3" t="s">
        <v>12</v>
      </c>
      <c r="B8" s="2"/>
      <c r="C8" s="2"/>
      <c r="D8" s="55" t="s">
        <v>13</v>
      </c>
      <c r="E8" s="55"/>
      <c r="F8" s="55"/>
      <c r="G8" s="55"/>
      <c r="H8" s="55"/>
      <c r="I8" s="55"/>
      <c r="J8" s="55"/>
      <c r="K8" s="55"/>
      <c r="L8" s="55"/>
      <c r="M8" s="55"/>
      <c r="N8" s="55"/>
      <c r="O8" s="2"/>
      <c r="P8" s="2"/>
      <c r="Q8" s="2"/>
      <c r="R8" s="2"/>
      <c r="S8" s="2"/>
      <c r="T8" s="2"/>
      <c r="U8" s="2"/>
    </row>
    <row r="9" spans="1:21" ht="37.5" customHeight="1" x14ac:dyDescent="0.35">
      <c r="A9" s="2"/>
      <c r="B9" s="2"/>
      <c r="C9" s="2"/>
      <c r="D9" s="55" t="s">
        <v>14</v>
      </c>
      <c r="E9" s="55"/>
      <c r="F9" s="55"/>
      <c r="G9" s="55"/>
      <c r="H9" s="55"/>
      <c r="I9" s="55"/>
      <c r="J9" s="55"/>
      <c r="K9" s="55"/>
      <c r="L9" s="55"/>
      <c r="M9" s="55"/>
      <c r="N9" s="55"/>
      <c r="O9" s="2"/>
      <c r="P9" s="2"/>
      <c r="Q9" s="2"/>
      <c r="R9" s="2"/>
      <c r="S9" s="2"/>
      <c r="T9" s="2"/>
      <c r="U9" s="2"/>
    </row>
    <row r="10" spans="1:21" ht="37.5" customHeight="1" x14ac:dyDescent="0.35">
      <c r="A10" s="2"/>
      <c r="B10" s="2"/>
      <c r="C10" s="2"/>
      <c r="D10" s="55" t="s">
        <v>15</v>
      </c>
      <c r="E10" s="55"/>
      <c r="F10" s="55"/>
      <c r="G10" s="55"/>
      <c r="H10" s="55"/>
      <c r="I10" s="55"/>
      <c r="J10" s="55"/>
      <c r="K10" s="55"/>
      <c r="L10" s="55"/>
      <c r="M10" s="55"/>
      <c r="N10" s="55"/>
      <c r="O10" s="2"/>
      <c r="P10" s="2"/>
      <c r="Q10" s="2"/>
      <c r="R10" s="2"/>
      <c r="S10" s="2"/>
      <c r="T10" s="2"/>
      <c r="U10" s="2"/>
    </row>
    <row r="11" spans="1:21" ht="117.75" customHeight="1" x14ac:dyDescent="0.35">
      <c r="A11" s="2"/>
      <c r="B11" s="2"/>
      <c r="C11" s="2"/>
      <c r="D11" s="55" t="s">
        <v>16</v>
      </c>
      <c r="E11" s="55"/>
      <c r="F11" s="55"/>
      <c r="G11" s="55"/>
      <c r="H11" s="55"/>
      <c r="I11" s="55"/>
      <c r="J11" s="55"/>
      <c r="K11" s="55"/>
      <c r="L11" s="55"/>
      <c r="M11" s="55"/>
      <c r="N11" s="55"/>
      <c r="O11" s="2"/>
      <c r="P11" s="2"/>
      <c r="Q11" s="2"/>
      <c r="R11" s="2"/>
      <c r="S11" s="2"/>
      <c r="T11" s="2"/>
      <c r="U11" s="2"/>
    </row>
    <row r="12" spans="1:21" x14ac:dyDescent="0.35">
      <c r="A12" s="3"/>
      <c r="B12" s="2"/>
      <c r="C12" s="2"/>
      <c r="D12" s="2"/>
      <c r="E12" s="2"/>
      <c r="F12" s="2"/>
      <c r="G12" s="3"/>
      <c r="H12" s="3"/>
      <c r="I12" s="3"/>
      <c r="J12" s="2"/>
      <c r="K12" s="2"/>
      <c r="L12" s="2"/>
      <c r="M12" s="2"/>
      <c r="N12" s="2"/>
      <c r="O12" s="2"/>
    </row>
    <row r="13" spans="1:21" ht="15" customHeight="1" x14ac:dyDescent="0.35">
      <c r="A13" s="58" t="s">
        <v>17</v>
      </c>
      <c r="B13" s="56" t="s">
        <v>18</v>
      </c>
      <c r="C13" s="56" t="s">
        <v>19</v>
      </c>
      <c r="D13" s="56" t="s">
        <v>20</v>
      </c>
      <c r="E13" s="77" t="s">
        <v>21</v>
      </c>
      <c r="F13" s="73" t="s">
        <v>22</v>
      </c>
      <c r="G13" s="74"/>
      <c r="H13" s="74"/>
      <c r="I13" s="74"/>
      <c r="J13" s="74"/>
      <c r="K13" s="81"/>
      <c r="L13" s="58" t="s">
        <v>23</v>
      </c>
      <c r="M13" s="2"/>
      <c r="N13" s="2"/>
      <c r="O13" s="2"/>
    </row>
    <row r="14" spans="1:21" x14ac:dyDescent="0.35">
      <c r="A14" s="59"/>
      <c r="B14" s="57"/>
      <c r="C14" s="57"/>
      <c r="D14" s="57"/>
      <c r="E14" s="78"/>
      <c r="F14" s="71" t="s">
        <v>31</v>
      </c>
      <c r="G14" s="72"/>
      <c r="H14" s="75" t="s">
        <v>32</v>
      </c>
      <c r="I14" s="76"/>
      <c r="J14" s="76"/>
      <c r="K14" s="80"/>
      <c r="L14" s="59"/>
      <c r="M14" s="2"/>
      <c r="N14" s="2"/>
      <c r="O14" s="2"/>
    </row>
    <row r="15" spans="1:21" ht="108" x14ac:dyDescent="0.35">
      <c r="A15" s="59"/>
      <c r="B15" s="57"/>
      <c r="C15" s="57"/>
      <c r="D15" s="57"/>
      <c r="E15" s="78"/>
      <c r="F15" s="12" t="s">
        <v>33</v>
      </c>
      <c r="G15" s="12" t="s">
        <v>34</v>
      </c>
      <c r="H15" s="12" t="s">
        <v>35</v>
      </c>
      <c r="I15" s="12" t="s">
        <v>36</v>
      </c>
      <c r="J15" s="12" t="s">
        <v>37</v>
      </c>
      <c r="K15" s="14" t="s">
        <v>38</v>
      </c>
      <c r="L15" s="68"/>
      <c r="M15" s="2"/>
      <c r="N15" s="2"/>
      <c r="O15" s="2"/>
    </row>
    <row r="16" spans="1:21" ht="29.25" customHeight="1" x14ac:dyDescent="0.35">
      <c r="A16" s="60"/>
      <c r="B16" s="61"/>
      <c r="C16" s="61"/>
      <c r="D16" s="61"/>
      <c r="E16" s="79"/>
      <c r="F16" s="11" t="s">
        <v>39</v>
      </c>
      <c r="G16" s="11" t="s">
        <v>40</v>
      </c>
      <c r="H16" s="11" t="s">
        <v>41</v>
      </c>
      <c r="I16" s="11" t="s">
        <v>41</v>
      </c>
      <c r="J16" s="11" t="s">
        <v>39</v>
      </c>
      <c r="K16" s="11" t="s">
        <v>41</v>
      </c>
      <c r="L16" s="11"/>
      <c r="M16" s="2"/>
      <c r="N16" s="2"/>
      <c r="O16" s="2"/>
    </row>
    <row r="17" spans="1:15" x14ac:dyDescent="0.35">
      <c r="A17" s="9" t="str">
        <f>'ucast na zahr. fest. a cenach'!A18</f>
        <v>3/2026</v>
      </c>
      <c r="B17" s="9" t="str">
        <f>'ucast na zahr. fest. a cenach'!B18</f>
        <v>Ještě nejsem, kým chci být - Oscar 1. kolo</v>
      </c>
      <c r="C17" s="9" t="str">
        <f>'ucast na zahr. fest. a cenach'!C18</f>
        <v>Somatic Films s.r.o.</v>
      </c>
      <c r="D17" s="49">
        <f>'ucast na zahr. fest. a cenach'!D18</f>
        <v>4391006</v>
      </c>
      <c r="E17" s="49">
        <f>'ucast na zahr. fest. a cenach'!E18</f>
        <v>3000000</v>
      </c>
      <c r="F17" s="7">
        <v>20</v>
      </c>
      <c r="G17" s="7">
        <v>25</v>
      </c>
      <c r="H17" s="7">
        <v>10</v>
      </c>
      <c r="I17" s="7">
        <v>10</v>
      </c>
      <c r="J17" s="7">
        <v>20</v>
      </c>
      <c r="K17" s="7">
        <v>10</v>
      </c>
      <c r="L17" s="15">
        <f>SUM(F17:K17)</f>
        <v>95</v>
      </c>
      <c r="M17" s="2"/>
      <c r="N17" s="2"/>
      <c r="O17" s="2"/>
    </row>
    <row r="18" spans="1:15" x14ac:dyDescent="0.35">
      <c r="A18" s="9" t="str">
        <f>'ucast na zahr. fest. a cenach'!A19</f>
        <v>5/2026</v>
      </c>
      <c r="B18" s="9" t="str">
        <f>'ucast na zahr. fest. a cenach'!B19</f>
        <v>Bubák – Tallinn Black Nights FF</v>
      </c>
      <c r="C18" s="9" t="str">
        <f>'ucast na zahr. fest. a cenach'!C19</f>
        <v>MasterFilm, s.r.o.</v>
      </c>
      <c r="D18" s="49">
        <f>'ucast na zahr. fest. a cenach'!D19</f>
        <v>313000</v>
      </c>
      <c r="E18" s="49">
        <f>'ucast na zahr. fest. a cenach'!E19</f>
        <v>250000</v>
      </c>
      <c r="F18" s="7">
        <v>20</v>
      </c>
      <c r="G18" s="7">
        <v>25</v>
      </c>
      <c r="H18" s="7">
        <v>10</v>
      </c>
      <c r="I18" s="7">
        <v>10</v>
      </c>
      <c r="J18" s="7">
        <v>18</v>
      </c>
      <c r="K18" s="7">
        <v>10</v>
      </c>
      <c r="L18" s="15">
        <f t="shared" ref="L18:L26" si="0">SUM(F18:K18)</f>
        <v>93</v>
      </c>
      <c r="M18" s="2"/>
      <c r="N18" s="2"/>
      <c r="O18" s="2"/>
    </row>
    <row r="19" spans="1:15" x14ac:dyDescent="0.35">
      <c r="A19" s="9" t="str">
        <f>'ucast na zahr. fest. a cenach'!A20</f>
        <v>6/2026</v>
      </c>
      <c r="B19" s="9" t="str">
        <f>'ucast na zahr. fest. a cenach'!B20</f>
        <v>Kaštánci - Cinekid</v>
      </c>
      <c r="C19" s="9" t="str">
        <f>'ucast na zahr. fest. a cenach'!C20</f>
        <v>Pure Shore s.r.o.</v>
      </c>
      <c r="D19" s="49">
        <f>'ucast na zahr. fest. a cenach'!D20</f>
        <v>80000</v>
      </c>
      <c r="E19" s="49">
        <f>'ucast na zahr. fest. a cenach'!E20</f>
        <v>50000</v>
      </c>
      <c r="F19" s="7">
        <v>15</v>
      </c>
      <c r="G19" s="7">
        <v>20</v>
      </c>
      <c r="H19" s="7">
        <v>10</v>
      </c>
      <c r="I19" s="7">
        <v>8</v>
      </c>
      <c r="J19" s="7">
        <v>18</v>
      </c>
      <c r="K19" s="7">
        <v>10</v>
      </c>
      <c r="L19" s="15">
        <f t="shared" si="0"/>
        <v>81</v>
      </c>
      <c r="M19" s="2"/>
      <c r="N19" s="2"/>
      <c r="O19" s="2"/>
    </row>
    <row r="20" spans="1:15" x14ac:dyDescent="0.35">
      <c r="A20" s="9" t="str">
        <f>'ucast na zahr. fest. a cenach'!A21</f>
        <v>11/2026</v>
      </c>
      <c r="B20" s="9" t="str">
        <f>'ucast na zahr. fest. a cenach'!B21</f>
        <v>Nora - ACE Annual Programme</v>
      </c>
      <c r="C20" s="9" t="str">
        <f>'ucast na zahr. fest. a cenach'!C21</f>
        <v>Cinémotif Films s.r.o.</v>
      </c>
      <c r="D20" s="49">
        <f>'ucast na zahr. fest. a cenach'!D21</f>
        <v>165000</v>
      </c>
      <c r="E20" s="49">
        <f>'ucast na zahr. fest. a cenach'!E21</f>
        <v>50000</v>
      </c>
      <c r="F20" s="7">
        <v>18</v>
      </c>
      <c r="G20" s="7">
        <v>25</v>
      </c>
      <c r="H20" s="7">
        <v>10</v>
      </c>
      <c r="I20" s="7">
        <v>10</v>
      </c>
      <c r="J20" s="7">
        <v>17</v>
      </c>
      <c r="K20" s="7">
        <v>10</v>
      </c>
      <c r="L20" s="15">
        <f t="shared" si="0"/>
        <v>90</v>
      </c>
      <c r="M20" s="2"/>
      <c r="N20" s="2"/>
      <c r="O20" s="2"/>
    </row>
    <row r="21" spans="1:15" x14ac:dyDescent="0.35">
      <c r="A21" s="9" t="str">
        <f>'ucast na zahr. fest. a cenach'!A22</f>
        <v>17/2026</v>
      </c>
      <c r="B21" s="9" t="str">
        <f>'ucast na zahr. fest. a cenach'!B22</f>
        <v>EAVE - Moje druhé, skvélé já</v>
      </c>
      <c r="C21" s="9" t="str">
        <f>'ucast na zahr. fest. a cenach'!C22</f>
        <v>Cinémotif Films s.r.o.</v>
      </c>
      <c r="D21" s="49">
        <f>'ucast na zahr. fest. a cenach'!D22</f>
        <v>89500</v>
      </c>
      <c r="E21" s="49">
        <f>'ucast na zahr. fest. a cenach'!E22</f>
        <v>50000</v>
      </c>
      <c r="F21" s="7">
        <v>18</v>
      </c>
      <c r="G21" s="7">
        <v>25</v>
      </c>
      <c r="H21" s="7">
        <v>10</v>
      </c>
      <c r="I21" s="7">
        <v>10</v>
      </c>
      <c r="J21" s="7">
        <v>17</v>
      </c>
      <c r="K21" s="7">
        <v>10</v>
      </c>
      <c r="L21" s="15">
        <f t="shared" si="0"/>
        <v>90</v>
      </c>
      <c r="M21" s="2"/>
      <c r="N21" s="2"/>
      <c r="O21" s="2"/>
    </row>
    <row r="22" spans="1:15" x14ac:dyDescent="0.35">
      <c r="A22" s="9" t="str">
        <f>'ucast na zahr. fest. a cenach'!A23</f>
        <v>20/2026</v>
      </c>
      <c r="B22" s="9" t="str">
        <f>'ucast na zahr. fest. a cenach'!B23</f>
        <v>Hladovka na Warsaw Film Festival a Tallinn Black Nights Film Festival</v>
      </c>
      <c r="C22" s="9" t="str">
        <f>'ucast na zahr. fest. a cenach'!C23</f>
        <v>Background Films s.r.o.</v>
      </c>
      <c r="D22" s="49">
        <f>'ucast na zahr. fest. a cenach'!D23</f>
        <v>135000</v>
      </c>
      <c r="E22" s="49">
        <f>'ucast na zahr. fest. a cenach'!E23</f>
        <v>120000</v>
      </c>
      <c r="F22" s="7">
        <v>18</v>
      </c>
      <c r="G22" s="7">
        <v>15</v>
      </c>
      <c r="H22" s="7">
        <v>8</v>
      </c>
      <c r="I22" s="7">
        <v>8</v>
      </c>
      <c r="J22" s="7">
        <v>15</v>
      </c>
      <c r="K22" s="7">
        <v>3</v>
      </c>
      <c r="L22" s="15">
        <f t="shared" si="0"/>
        <v>67</v>
      </c>
      <c r="M22" s="2"/>
      <c r="N22" s="2"/>
      <c r="O22" s="2"/>
    </row>
    <row r="23" spans="1:15" x14ac:dyDescent="0.35">
      <c r="A23" s="9" t="str">
        <f>'ucast na zahr. fest. a cenach'!A24</f>
        <v>22/2026</v>
      </c>
      <c r="B23" s="9" t="str">
        <f>'ucast na zahr. fest. a cenach'!B24</f>
        <v>ŽÍTKOVSKÉ BOHYNĚ – MIA MARKET / DRAMA PITCHING FORUM</v>
      </c>
      <c r="C23" s="9" t="str">
        <f>'ucast na zahr. fest. a cenach'!C24</f>
        <v>NEGATIV s.r.o.</v>
      </c>
      <c r="D23" s="49">
        <f>'ucast na zahr. fest. a cenach'!D24</f>
        <v>75500</v>
      </c>
      <c r="E23" s="49">
        <f>'ucast na zahr. fest. a cenach'!E24</f>
        <v>50000</v>
      </c>
      <c r="F23" s="7">
        <v>15</v>
      </c>
      <c r="G23" s="7">
        <v>15</v>
      </c>
      <c r="H23" s="7">
        <v>8</v>
      </c>
      <c r="I23" s="7">
        <v>7</v>
      </c>
      <c r="J23" s="7">
        <v>5</v>
      </c>
      <c r="K23" s="7">
        <v>10</v>
      </c>
      <c r="L23" s="15">
        <f t="shared" si="0"/>
        <v>60</v>
      </c>
      <c r="M23" s="2"/>
      <c r="N23" s="2"/>
      <c r="O23" s="2"/>
    </row>
    <row r="24" spans="1:15" x14ac:dyDescent="0.35">
      <c r="A24" s="9" t="str">
        <f>'ucast na zahr. fest. a cenach'!A25</f>
        <v>36/2026</v>
      </c>
      <c r="B24" s="9" t="str">
        <f>'ucast na zahr. fest. a cenach'!B25</f>
        <v>Cold Feet na EAVE Ties That Bind</v>
      </c>
      <c r="C24" s="9" t="str">
        <f>'ucast na zahr. fest. a cenach'!C25</f>
        <v>Lonely Production s.r.o.</v>
      </c>
      <c r="D24" s="49">
        <f>'ucast na zahr. fest. a cenach'!D25</f>
        <v>141000</v>
      </c>
      <c r="E24" s="49">
        <f>'ucast na zahr. fest. a cenach'!E25</f>
        <v>50000</v>
      </c>
      <c r="F24" s="7">
        <v>15</v>
      </c>
      <c r="G24" s="7">
        <v>22</v>
      </c>
      <c r="H24" s="7">
        <v>10</v>
      </c>
      <c r="I24" s="7">
        <v>8</v>
      </c>
      <c r="J24" s="7">
        <v>18</v>
      </c>
      <c r="K24" s="7">
        <v>10</v>
      </c>
      <c r="L24" s="15">
        <f t="shared" si="0"/>
        <v>83</v>
      </c>
      <c r="M24" s="2"/>
      <c r="N24" s="2"/>
      <c r="O24" s="2"/>
    </row>
    <row r="25" spans="1:15" x14ac:dyDescent="0.35">
      <c r="A25" s="9" t="str">
        <f>'ucast na zahr. fest. a cenach'!A26</f>
        <v>37/2026</v>
      </c>
      <c r="B25" s="9" t="str">
        <f>'ucast na zahr. fest. a cenach'!B26</f>
        <v>FICHTELBERG</v>
      </c>
      <c r="C25" s="9" t="str">
        <f>'ucast na zahr. fest. a cenach'!C26</f>
        <v>CINEART TV Prague s.r.o.</v>
      </c>
      <c r="D25" s="49">
        <f>'ucast na zahr. fest. a cenach'!D26</f>
        <v>130000</v>
      </c>
      <c r="E25" s="49">
        <f>'ucast na zahr. fest. a cenach'!E26</f>
        <v>107000</v>
      </c>
      <c r="F25" s="7">
        <v>15</v>
      </c>
      <c r="G25" s="7">
        <v>15</v>
      </c>
      <c r="H25" s="7">
        <v>10</v>
      </c>
      <c r="I25" s="7">
        <v>2</v>
      </c>
      <c r="J25" s="7">
        <v>3</v>
      </c>
      <c r="K25" s="7">
        <v>6</v>
      </c>
      <c r="L25" s="15">
        <f t="shared" si="0"/>
        <v>51</v>
      </c>
      <c r="M25" s="2"/>
      <c r="N25" s="2"/>
      <c r="O25" s="2"/>
    </row>
    <row r="26" spans="1:15" x14ac:dyDescent="0.35">
      <c r="A26" s="9" t="str">
        <f>'ucast na zahr. fest. a cenach'!A27</f>
        <v>61/2026</v>
      </c>
      <c r="B26" s="9" t="str">
        <f>'ucast na zahr. fest. a cenach'!B27</f>
        <v>POTOPA</v>
      </c>
      <c r="C26" s="9" t="str">
        <f>'ucast na zahr. fest. a cenach'!C27</f>
        <v>CINEART TV PRAGUE s.r.o.</v>
      </c>
      <c r="D26" s="49">
        <f>'ucast na zahr. fest. a cenach'!D27</f>
        <v>444384</v>
      </c>
      <c r="E26" s="49">
        <f>'ucast na zahr. fest. a cenach'!E27</f>
        <v>350000</v>
      </c>
      <c r="F26" s="7">
        <v>10</v>
      </c>
      <c r="G26" s="7">
        <v>10</v>
      </c>
      <c r="H26" s="7">
        <v>8</v>
      </c>
      <c r="I26" s="7">
        <v>2</v>
      </c>
      <c r="J26" s="7">
        <v>5</v>
      </c>
      <c r="K26" s="7">
        <v>5</v>
      </c>
      <c r="L26" s="15">
        <f t="shared" si="0"/>
        <v>40</v>
      </c>
      <c r="M26" s="2"/>
      <c r="N26" s="2"/>
      <c r="O26" s="2"/>
    </row>
    <row r="27" spans="1:15" x14ac:dyDescent="0.35">
      <c r="A27" s="4"/>
      <c r="B27" s="4"/>
      <c r="C27" s="4"/>
      <c r="D27" s="5">
        <f>SUM(D17:D26)</f>
        <v>5964390</v>
      </c>
      <c r="E27" s="5">
        <f>SUM(E17:E26)</f>
        <v>4077000</v>
      </c>
      <c r="F27" s="4"/>
      <c r="G27" s="4"/>
      <c r="H27" s="4"/>
      <c r="I27" s="4"/>
      <c r="J27" s="4"/>
      <c r="K27" s="4"/>
      <c r="L27" s="4"/>
      <c r="M27" s="2"/>
      <c r="N27" s="2"/>
      <c r="O27" s="2"/>
    </row>
    <row r="28" spans="1:15" x14ac:dyDescent="0.35">
      <c r="A28" s="4"/>
      <c r="B28" s="4"/>
      <c r="C28" s="4"/>
      <c r="D28" s="4"/>
      <c r="E28" s="6"/>
      <c r="F28" s="4"/>
      <c r="G28" s="4"/>
      <c r="H28" s="4"/>
      <c r="I28" s="4"/>
      <c r="J28" s="4"/>
      <c r="K28" s="4"/>
      <c r="L28" s="4"/>
      <c r="M28" s="2"/>
      <c r="N28" s="2"/>
      <c r="O28" s="2"/>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6">
    <dataValidation type="decimal" operator="lessThanOrEqual" allowBlank="1" showInputMessage="1" showErrorMessage="1" error="max. 40" sqref="F17:F26" xr:uid="{6507638A-52E0-4BCD-BAC0-DDCDFC1C3E14}">
      <formula1>20</formula1>
    </dataValidation>
    <dataValidation type="decimal" operator="lessThanOrEqual" allowBlank="1" showInputMessage="1" showErrorMessage="1" error="max. 15" sqref="H17:H26" xr:uid="{1D1259B0-D0D8-4BC6-BADA-8C60C08EF9AC}">
      <formula1>10</formula1>
    </dataValidation>
    <dataValidation type="decimal" operator="lessThanOrEqual" allowBlank="1" showInputMessage="1" showErrorMessage="1" error="max. 10" sqref="K17:K26" xr:uid="{8D425ECB-7F4E-41C4-B2A9-5A1C6D0C9C8A}">
      <formula1>10</formula1>
    </dataValidation>
    <dataValidation type="decimal" operator="lessThanOrEqual" allowBlank="1" showInputMessage="1" showErrorMessage="1" error="max. 5" sqref="I17:I26" xr:uid="{33A314DC-820B-442B-B72D-46ACED0472C3}">
      <formula1>10</formula1>
    </dataValidation>
    <dataValidation type="decimal" operator="lessThanOrEqual" allowBlank="1" showInputMessage="1" showErrorMessage="1" error="max. 15" sqref="G17:G26" xr:uid="{A35B99B1-4F9D-4AD9-9DEF-D55CB7081356}">
      <formula1>30</formula1>
    </dataValidation>
    <dataValidation type="decimal" operator="lessThanOrEqual" allowBlank="1" showInputMessage="1" showErrorMessage="1" error="max. 10" sqref="J17:J26" xr:uid="{9D5AFB8F-EA64-469D-9126-A9A9A4EFABA2}">
      <formula1>20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ed75-4b1a-45aa-85d1-65d48fe2931c">
      <Terms xmlns="http://schemas.microsoft.com/office/infopath/2007/PartnerControls"/>
    </lcf76f155ced4ddcb4097134ff3c332f>
    <TaxCatchAll xmlns="0b3a04af-ca41-4258-a70a-afb1da0fb2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0861AA4BB684D8DB38611A5605F1E" ma:contentTypeVersion="11" ma:contentTypeDescription="Create a new document." ma:contentTypeScope="" ma:versionID="6e0bc8efd0d46e5e8047293154d4bbdc">
  <xsd:schema xmlns:xsd="http://www.w3.org/2001/XMLSchema" xmlns:xs="http://www.w3.org/2001/XMLSchema" xmlns:p="http://schemas.microsoft.com/office/2006/metadata/properties" xmlns:ns2="2fd1ed75-4b1a-45aa-85d1-65d48fe2931c" xmlns:ns3="0b3a04af-ca41-4258-a70a-afb1da0fb2b2" targetNamespace="http://schemas.microsoft.com/office/2006/metadata/properties" ma:root="true" ma:fieldsID="353aa06b89b093b01e4281174bb3555e" ns2:_="" ns3:_="">
    <xsd:import namespace="2fd1ed75-4b1a-45aa-85d1-65d48fe2931c"/>
    <xsd:import namespace="0b3a04af-ca41-4258-a70a-afb1da0fb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ed75-4b1a-45aa-85d1-65d48fe2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3a04af-ca41-4258-a70a-afb1da0fb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18cad8-679f-4dac-b51e-7dce160a5acd}" ma:internalName="TaxCatchAll" ma:showField="CatchAllData" ma:web="0b3a04af-ca41-4258-a70a-afb1da0fb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2E71D-5FC6-4EDA-B317-BC464BC45C3C}">
  <ds:schemaRefs>
    <ds:schemaRef ds:uri="http://schemas.microsoft.com/office/2006/metadata/properties"/>
    <ds:schemaRef ds:uri="http://schemas.microsoft.com/office/infopath/2007/PartnerControls"/>
    <ds:schemaRef ds:uri="0b3a04af-ca41-4258-a70a-afb1da0fb2b2"/>
    <ds:schemaRef ds:uri="2fd1ed75-4b1a-45aa-85d1-65d48fe2931c"/>
    <ds:schemaRef ds:uri="08ef0b7f-d66d-4f1a-9e5c-9180f0706173"/>
  </ds:schemaRefs>
</ds:datastoreItem>
</file>

<file path=customXml/itemProps2.xml><?xml version="1.0" encoding="utf-8"?>
<ds:datastoreItem xmlns:ds="http://schemas.openxmlformats.org/officeDocument/2006/customXml" ds:itemID="{EDD4683F-5CE7-459E-8B55-E1FC0909A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1ed75-4b1a-45aa-85d1-65d48fe2931c"/>
    <ds:schemaRef ds:uri="0b3a04af-ca41-4258-a70a-afb1da0fb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E5BFE8-B3DE-43F4-A580-7B4BE8DA5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ucast na zahr. fest. a cenach</vt:lpstr>
      <vt:lpstr>DKr</vt:lpstr>
      <vt:lpstr>DKu</vt:lpstr>
      <vt:lpstr>MP</vt:lpstr>
      <vt:lpstr>MŠ</vt:lpstr>
      <vt:lpstr>ZK</vt:lpstr>
      <vt:lpstr>'ucast na zahr. fest. a cenach'!Oblast_tisku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Marie Ilkivová</cp:lastModifiedBy>
  <cp:revision/>
  <dcterms:created xsi:type="dcterms:W3CDTF">2013-12-06T22:03:05Z</dcterms:created>
  <dcterms:modified xsi:type="dcterms:W3CDTF">2025-12-15T09:13:53Z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0x0101009C40861AA4BB684D8DB38611A5605F1E</vt:lpwstr>
  </property>
  <property fmtid="{D5CDD505-2E9C-101B-9397-08002B2CF9AE}" pid="3" name="MediaServiceImageTags">
    <vt:lpwstr/>
  </property>
</Properties>
</file>